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75" yWindow="0" windowWidth="14250" windowHeight="11640" tabRatio="875" activeTab="1"/>
  </bookViews>
  <sheets>
    <sheet name="прил. 1.2" sheetId="21" r:id="rId1"/>
    <sheet name="прил. 1.4" sheetId="22" r:id="rId2"/>
  </sheets>
  <definedNames>
    <definedName name="_xlnm.Print_Titles" localSheetId="0">'прил. 1.2'!$6:$9</definedName>
    <definedName name="_xlnm.Print_Area" localSheetId="1">'прил. 1.4'!$A$1:$N$38</definedName>
  </definedNames>
  <calcPr calcId="125725"/>
</workbook>
</file>

<file path=xl/calcChain.xml><?xml version="1.0" encoding="utf-8"?>
<calcChain xmlns="http://schemas.openxmlformats.org/spreadsheetml/2006/main">
  <c r="L160" i="21"/>
  <c r="L153"/>
  <c r="L150"/>
  <c r="L146"/>
  <c r="L132"/>
  <c r="L80"/>
  <c r="L47" s="1"/>
  <c r="L77"/>
  <c r="L74"/>
  <c r="L71"/>
  <c r="L65"/>
  <c r="L49"/>
  <c r="L32"/>
  <c r="G12"/>
  <c r="R12"/>
  <c r="O10"/>
  <c r="O12"/>
  <c r="S18"/>
  <c r="P18"/>
  <c r="S203"/>
  <c r="S204"/>
  <c r="P203"/>
  <c r="P204"/>
  <c r="L45" l="1"/>
  <c r="J161" l="1"/>
  <c r="J164"/>
  <c r="J168"/>
  <c r="J172"/>
  <c r="J174"/>
  <c r="J176"/>
  <c r="J177"/>
  <c r="J180"/>
  <c r="J181"/>
  <c r="J183"/>
  <c r="J184"/>
  <c r="J185"/>
  <c r="J186"/>
  <c r="J191"/>
  <c r="J192"/>
  <c r="J196"/>
  <c r="J203"/>
  <c r="J204"/>
  <c r="S83"/>
  <c r="S84"/>
  <c r="S86"/>
  <c r="S87"/>
  <c r="S137"/>
  <c r="S141"/>
  <c r="S156"/>
  <c r="S160"/>
  <c r="S161"/>
  <c r="S164"/>
  <c r="S174"/>
  <c r="S181"/>
  <c r="S184"/>
  <c r="S185"/>
  <c r="S191"/>
  <c r="S196"/>
  <c r="S72"/>
  <c r="S71"/>
  <c r="P71"/>
  <c r="Q73"/>
  <c r="S66"/>
  <c r="J155" l="1"/>
  <c r="J158"/>
  <c r="J154"/>
  <c r="J151"/>
  <c r="J73"/>
  <c r="J137"/>
  <c r="J84"/>
  <c r="J87"/>
  <c r="H192"/>
  <c r="H196"/>
  <c r="J141"/>
  <c r="J138"/>
  <c r="J72"/>
  <c r="J67"/>
  <c r="J66"/>
  <c r="J52"/>
  <c r="J58"/>
  <c r="J13"/>
  <c r="J14"/>
  <c r="J16"/>
  <c r="J19"/>
  <c r="J20"/>
  <c r="J23"/>
  <c r="J25"/>
  <c r="J28"/>
  <c r="J33"/>
  <c r="J51"/>
  <c r="G172"/>
  <c r="R160" l="1"/>
  <c r="R30"/>
  <c r="R32"/>
  <c r="O30"/>
  <c r="O32"/>
  <c r="G32"/>
  <c r="S32" l="1"/>
  <c r="S33"/>
  <c r="P155"/>
  <c r="O153"/>
  <c r="S13"/>
  <c r="S14"/>
  <c r="S16"/>
  <c r="S19"/>
  <c r="S20"/>
  <c r="S23"/>
  <c r="S28"/>
  <c r="S30"/>
  <c r="S51"/>
  <c r="S52"/>
  <c r="S58"/>
  <c r="S67"/>
  <c r="S68"/>
  <c r="H164"/>
  <c r="H168"/>
  <c r="P13"/>
  <c r="P14"/>
  <c r="P16"/>
  <c r="P19"/>
  <c r="P20"/>
  <c r="P23"/>
  <c r="P28"/>
  <c r="P30"/>
  <c r="P33"/>
  <c r="P51"/>
  <c r="P52"/>
  <c r="P58"/>
  <c r="P66"/>
  <c r="P67"/>
  <c r="P68"/>
  <c r="P72"/>
  <c r="P73"/>
  <c r="P84"/>
  <c r="P87"/>
  <c r="P137"/>
  <c r="P141"/>
  <c r="P151"/>
  <c r="P154"/>
  <c r="P161"/>
  <c r="P164"/>
  <c r="P168"/>
  <c r="P174"/>
  <c r="P176"/>
  <c r="P177"/>
  <c r="P180"/>
  <c r="P181"/>
  <c r="P183"/>
  <c r="P184"/>
  <c r="P185"/>
  <c r="P186"/>
  <c r="P191"/>
  <c r="P196"/>
  <c r="R49"/>
  <c r="O49"/>
  <c r="R65"/>
  <c r="O65"/>
  <c r="R71"/>
  <c r="O83"/>
  <c r="R86"/>
  <c r="O86"/>
  <c r="G150"/>
  <c r="H191"/>
  <c r="S49" l="1"/>
  <c r="S65"/>
  <c r="R47"/>
  <c r="O47"/>
  <c r="G83"/>
  <c r="H13"/>
  <c r="H14"/>
  <c r="H16"/>
  <c r="H19"/>
  <c r="H20"/>
  <c r="H23"/>
  <c r="H28"/>
  <c r="H33"/>
  <c r="H51"/>
  <c r="H52"/>
  <c r="H58"/>
  <c r="H66"/>
  <c r="H67"/>
  <c r="H68"/>
  <c r="H72"/>
  <c r="H73"/>
  <c r="H84"/>
  <c r="H87"/>
  <c r="H137"/>
  <c r="H138"/>
  <c r="H141"/>
  <c r="H151"/>
  <c r="H154"/>
  <c r="H155"/>
  <c r="H161"/>
  <c r="H174"/>
  <c r="H176"/>
  <c r="H177"/>
  <c r="H180"/>
  <c r="H181"/>
  <c r="H183"/>
  <c r="H184"/>
  <c r="H185"/>
  <c r="H186"/>
  <c r="H203"/>
  <c r="H204"/>
  <c r="P83" l="1"/>
  <c r="J83"/>
  <c r="H83"/>
  <c r="S47"/>
  <c r="P12" l="1"/>
  <c r="C12"/>
  <c r="O132"/>
  <c r="O150"/>
  <c r="O172"/>
  <c r="R172"/>
  <c r="R150"/>
  <c r="R132"/>
  <c r="S12"/>
  <c r="G160"/>
  <c r="G153"/>
  <c r="G132"/>
  <c r="G124"/>
  <c r="G121"/>
  <c r="G118"/>
  <c r="G115"/>
  <c r="G112"/>
  <c r="G105"/>
  <c r="G102"/>
  <c r="G99"/>
  <c r="G96"/>
  <c r="G93"/>
  <c r="G86"/>
  <c r="G80"/>
  <c r="G77"/>
  <c r="G74"/>
  <c r="G71"/>
  <c r="G65"/>
  <c r="G49"/>
  <c r="P32"/>
  <c r="D12"/>
  <c r="H12" s="1"/>
  <c r="E12"/>
  <c r="F12"/>
  <c r="J12" s="1"/>
  <c r="S172" l="1"/>
  <c r="S132"/>
  <c r="G146"/>
  <c r="P65"/>
  <c r="G47"/>
  <c r="G45" s="1"/>
  <c r="P150"/>
  <c r="P49"/>
  <c r="P160"/>
  <c r="P132"/>
  <c r="H86"/>
  <c r="P86"/>
  <c r="P153"/>
  <c r="P172"/>
  <c r="R10"/>
  <c r="S10" s="1"/>
  <c r="R146"/>
  <c r="G111"/>
  <c r="G10"/>
  <c r="P10" s="1"/>
  <c r="G92"/>
  <c r="G91" s="1"/>
  <c r="O146"/>
  <c r="S146" l="1"/>
  <c r="P47"/>
  <c r="P146"/>
  <c r="R45"/>
  <c r="R205" s="1"/>
  <c r="O45"/>
  <c r="F172"/>
  <c r="E172"/>
  <c r="D172"/>
  <c r="H172" s="1"/>
  <c r="C172"/>
  <c r="F160"/>
  <c r="J160" s="1"/>
  <c r="E160"/>
  <c r="D160"/>
  <c r="H160" s="1"/>
  <c r="C160"/>
  <c r="F157"/>
  <c r="J157" s="1"/>
  <c r="E157"/>
  <c r="D157"/>
  <c r="F153"/>
  <c r="J153" s="1"/>
  <c r="E153"/>
  <c r="D153"/>
  <c r="H153" s="1"/>
  <c r="C153"/>
  <c r="F150"/>
  <c r="J150" s="1"/>
  <c r="E150"/>
  <c r="D150"/>
  <c r="H150" s="1"/>
  <c r="C150"/>
  <c r="F147"/>
  <c r="E147"/>
  <c r="D147"/>
  <c r="C147"/>
  <c r="F132"/>
  <c r="J132" s="1"/>
  <c r="E132"/>
  <c r="D132"/>
  <c r="H132" s="1"/>
  <c r="C132"/>
  <c r="F124"/>
  <c r="E124"/>
  <c r="D124"/>
  <c r="C124"/>
  <c r="F121"/>
  <c r="E121"/>
  <c r="D121"/>
  <c r="C121"/>
  <c r="F118"/>
  <c r="E118"/>
  <c r="D118"/>
  <c r="C118"/>
  <c r="F115"/>
  <c r="E115"/>
  <c r="D115"/>
  <c r="C115"/>
  <c r="F112"/>
  <c r="E112"/>
  <c r="D112"/>
  <c r="C112"/>
  <c r="C111" s="1"/>
  <c r="F105"/>
  <c r="E105"/>
  <c r="D105"/>
  <c r="C105"/>
  <c r="F102"/>
  <c r="E102"/>
  <c r="D102"/>
  <c r="F99"/>
  <c r="E99"/>
  <c r="D99"/>
  <c r="F96"/>
  <c r="E96"/>
  <c r="D96"/>
  <c r="C96"/>
  <c r="F93"/>
  <c r="E93"/>
  <c r="D93"/>
  <c r="C93"/>
  <c r="C86"/>
  <c r="E83"/>
  <c r="C83"/>
  <c r="F80"/>
  <c r="E80"/>
  <c r="D80"/>
  <c r="C80"/>
  <c r="F77"/>
  <c r="E77"/>
  <c r="D77"/>
  <c r="C77"/>
  <c r="F74"/>
  <c r="E74"/>
  <c r="D74"/>
  <c r="C74"/>
  <c r="F71"/>
  <c r="J71" s="1"/>
  <c r="E71"/>
  <c r="D71"/>
  <c r="H71" s="1"/>
  <c r="C71"/>
  <c r="F65"/>
  <c r="J65" s="1"/>
  <c r="E65"/>
  <c r="D65"/>
  <c r="H65" s="1"/>
  <c r="C65"/>
  <c r="F49"/>
  <c r="J49" s="1"/>
  <c r="E49"/>
  <c r="D49"/>
  <c r="H49" s="1"/>
  <c r="C49"/>
  <c r="F32"/>
  <c r="J32" s="1"/>
  <c r="E32"/>
  <c r="E30" s="1"/>
  <c r="E10" s="1"/>
  <c r="D32"/>
  <c r="C32"/>
  <c r="C30" s="1"/>
  <c r="C10" s="1"/>
  <c r="E92" l="1"/>
  <c r="E91" s="1"/>
  <c r="E90" s="1"/>
  <c r="E89" s="1"/>
  <c r="E88" s="1"/>
  <c r="E86" s="1"/>
  <c r="D92"/>
  <c r="D91" s="1"/>
  <c r="D90" s="1"/>
  <c r="D89" s="1"/>
  <c r="D88" s="1"/>
  <c r="F92"/>
  <c r="F91" s="1"/>
  <c r="F90" s="1"/>
  <c r="F89" s="1"/>
  <c r="F88" s="1"/>
  <c r="F86" s="1"/>
  <c r="J86" s="1"/>
  <c r="O205"/>
  <c r="S45"/>
  <c r="P45"/>
  <c r="D30"/>
  <c r="H30" s="1"/>
  <c r="H32"/>
  <c r="D10"/>
  <c r="H10" s="1"/>
  <c r="G205"/>
  <c r="F30"/>
  <c r="J30" s="1"/>
  <c r="E47"/>
  <c r="C47"/>
  <c r="D47"/>
  <c r="H47" s="1"/>
  <c r="D111"/>
  <c r="F111"/>
  <c r="C92"/>
  <c r="E111"/>
  <c r="E146"/>
  <c r="D146"/>
  <c r="H146" s="1"/>
  <c r="C146"/>
  <c r="F146"/>
  <c r="J146" s="1"/>
  <c r="F47"/>
  <c r="J47" s="1"/>
  <c r="F10" l="1"/>
  <c r="J10" s="1"/>
  <c r="E45"/>
  <c r="E205" s="1"/>
  <c r="D45"/>
  <c r="C45"/>
  <c r="C205" s="1"/>
  <c r="F45"/>
  <c r="F205" l="1"/>
  <c r="J205" s="1"/>
  <c r="J45"/>
  <c r="D205"/>
  <c r="H45"/>
</calcChain>
</file>

<file path=xl/sharedStrings.xml><?xml version="1.0" encoding="utf-8"?>
<sst xmlns="http://schemas.openxmlformats.org/spreadsheetml/2006/main" count="481" uniqueCount="373">
  <si>
    <t>№ п/п</t>
  </si>
  <si>
    <t>1</t>
  </si>
  <si>
    <t>2</t>
  </si>
  <si>
    <t>(тыс. рублей)</t>
  </si>
  <si>
    <t xml:space="preserve">  </t>
  </si>
  <si>
    <t>из них:</t>
  </si>
  <si>
    <t xml:space="preserve">(без учета целевых межбюджетных трансфертов из других бюджетов бюджетной системы)   </t>
  </si>
  <si>
    <t>Наименование показателей</t>
  </si>
  <si>
    <t xml:space="preserve">           </t>
  </si>
  <si>
    <t>2.5.</t>
  </si>
  <si>
    <t>3.1.</t>
  </si>
  <si>
    <t>3.5.</t>
  </si>
  <si>
    <t>3.6.</t>
  </si>
  <si>
    <t>4.1.</t>
  </si>
  <si>
    <t xml:space="preserve">   Доходы, всего </t>
  </si>
  <si>
    <t xml:space="preserve">   в том числе:</t>
  </si>
  <si>
    <t xml:space="preserve">   Налоговые и неналоговые доходы, всего:</t>
  </si>
  <si>
    <t xml:space="preserve">   Из них доходы от уплаты акцизов на нефтепродукты (коды: 1 03 02230 01 0000 110, 1 03 02240 01 0000 110, 1 03 02250 01 0000 110, 1 03 02260 01 0000 110, 1 03 02280 01 0000 110).</t>
  </si>
  <si>
    <t xml:space="preserve">   Дотации всего, в том числе:</t>
  </si>
  <si>
    <t xml:space="preserve">  2.1.</t>
  </si>
  <si>
    <t xml:space="preserve">   Дотации на выравнивание бюджетной обеспеченности   муниципальных районов и городских округов</t>
  </si>
  <si>
    <t xml:space="preserve">  2.2.</t>
  </si>
  <si>
    <t xml:space="preserve">   Дотации на выравнивание бюджетной обеспеченности поселений</t>
  </si>
  <si>
    <t xml:space="preserve">  2.2.1.</t>
  </si>
  <si>
    <t xml:space="preserve">    за счет средств областного бюджета</t>
  </si>
  <si>
    <t xml:space="preserve">  2.2.2.</t>
  </si>
  <si>
    <t xml:space="preserve">   за счет собственных средств муниципальных районов</t>
  </si>
  <si>
    <t xml:space="preserve">  2.3.</t>
  </si>
  <si>
    <t xml:space="preserve">   Дотации на поддержку мер по обеспечению сбалансированности местных бюджетов / иные МБТ (для поселений)</t>
  </si>
  <si>
    <t xml:space="preserve">  2.4.</t>
  </si>
  <si>
    <t xml:space="preserve">   Дотации на повышение заработной платы в соответствии с Указами Президента РФ / иные МБТ (для поселений) </t>
  </si>
  <si>
    <t xml:space="preserve">  2.5.</t>
  </si>
  <si>
    <t xml:space="preserve">   Прочие дотации, в том числе гранты</t>
  </si>
  <si>
    <t xml:space="preserve">   Нецелевые остатки средств бюджетов на начало периода</t>
  </si>
  <si>
    <t>из них средства дорожного фонда</t>
  </si>
  <si>
    <t xml:space="preserve">   Возврат бюджетных кредитов от поселений</t>
  </si>
  <si>
    <t xml:space="preserve">   Получение бюджетных кредитов </t>
  </si>
  <si>
    <t xml:space="preserve">   Получение  кредитов кредитных организаций</t>
  </si>
  <si>
    <t xml:space="preserve">   Иные нецелевые ресурсы </t>
  </si>
  <si>
    <t>7.1.</t>
  </si>
  <si>
    <t>иные МБТ, предоставляемые бюджету района за счёт остатка средств дорожного фонда поселений на 01.01.2017</t>
  </si>
  <si>
    <t xml:space="preserve">   Расходы, всего</t>
  </si>
  <si>
    <t xml:space="preserve">    в том числе</t>
  </si>
  <si>
    <t xml:space="preserve">  1.1.</t>
  </si>
  <si>
    <t xml:space="preserve">   Заработная плата с начислениями, всего</t>
  </si>
  <si>
    <t xml:space="preserve">   в том числе работникам:</t>
  </si>
  <si>
    <t xml:space="preserve">  1.1.1.</t>
  </si>
  <si>
    <t xml:space="preserve">    - аппарата управления </t>
  </si>
  <si>
    <t xml:space="preserve">  1.1.2.</t>
  </si>
  <si>
    <t xml:space="preserve">    - бюджетных и автономных учреждений </t>
  </si>
  <si>
    <t>1.1.2.1.</t>
  </si>
  <si>
    <t xml:space="preserve"> в соответствии с полномочиями, переданными с 01.01.2017 на уровень муниципального района в соответствии с ОЗ от 28.12.2015 №486-ЗС (библиотечное обслуживание в границах поселений)</t>
  </si>
  <si>
    <t xml:space="preserve">  1.1.3.</t>
  </si>
  <si>
    <t xml:space="preserve">    - казенных учреждений</t>
  </si>
  <si>
    <t>1.1.3.1.</t>
  </si>
  <si>
    <t xml:space="preserve">  1.1.4.</t>
  </si>
  <si>
    <t xml:space="preserve">   справочно: на повышение заработной платы в соответствии с Указами Президента РФ от 7.05.2012 № 597, от 1.06.2012 № 761 и от 28.12.2012 № 1688</t>
  </si>
  <si>
    <t xml:space="preserve">  1.1.4.1.</t>
  </si>
  <si>
    <t xml:space="preserve">     - педагогическим работникам учреждений дополнительного образования детей и дошкольных образовательных учреждений</t>
  </si>
  <si>
    <t xml:space="preserve">  1.1.4.2.</t>
  </si>
  <si>
    <t xml:space="preserve">    - педагогическим работникам образовательных, медицинских организаций или организаций, оказывающих социальные услуги детям-сиротам и детям, оставшимся без попечения родителей</t>
  </si>
  <si>
    <t xml:space="preserve">  1.1.4.3.</t>
  </si>
  <si>
    <t xml:space="preserve">    - работникам учреждений культуры</t>
  </si>
  <si>
    <t>1.1.4.3.1.</t>
  </si>
  <si>
    <t>из них: в соответствии с полномочиями, переданными с 01.01.2017 на уровень муниципального района в соответствии с ОЗ от 28.12.2015 №486-ЗС (библиотечное обслуживание в границах поселений)</t>
  </si>
  <si>
    <t xml:space="preserve">  1.2.</t>
  </si>
  <si>
    <t xml:space="preserve">   Коммунальные услуги, ВСЕГО:</t>
  </si>
  <si>
    <t xml:space="preserve">  1.2.1.</t>
  </si>
  <si>
    <t xml:space="preserve">    - коммунальные услуги (в том числе уличное освещение)</t>
  </si>
  <si>
    <t>1.2.1.1.</t>
  </si>
  <si>
    <t>из них уличное освещение</t>
  </si>
  <si>
    <t xml:space="preserve">  1.2.2.</t>
  </si>
  <si>
    <t xml:space="preserve">    - бюджетные и автономные учреждения</t>
  </si>
  <si>
    <t>1.2.2.1</t>
  </si>
  <si>
    <t xml:space="preserve">  1.3.</t>
  </si>
  <si>
    <t xml:space="preserve">   Услуги связи, ВСЕГО:</t>
  </si>
  <si>
    <t xml:space="preserve">  1.3.1.</t>
  </si>
  <si>
    <t xml:space="preserve">    - услуги связи</t>
  </si>
  <si>
    <t xml:space="preserve">  1.3.2.</t>
  </si>
  <si>
    <t xml:space="preserve">  1.4.</t>
  </si>
  <si>
    <t xml:space="preserve">   Питание, ВСЕГО:</t>
  </si>
  <si>
    <t xml:space="preserve">  1.4.1.</t>
  </si>
  <si>
    <t xml:space="preserve">    - питание </t>
  </si>
  <si>
    <t xml:space="preserve">  1.4.2.</t>
  </si>
  <si>
    <t xml:space="preserve">  1.5.</t>
  </si>
  <si>
    <t xml:space="preserve">   Медикаменты, ВСЕГО:</t>
  </si>
  <si>
    <t xml:space="preserve">  1.5.1.</t>
  </si>
  <si>
    <t xml:space="preserve">    - медикаменты</t>
  </si>
  <si>
    <t xml:space="preserve">  1.5.2.</t>
  </si>
  <si>
    <t xml:space="preserve">  1.6.</t>
  </si>
  <si>
    <t xml:space="preserve">   Котельное и печное отопление, ВСЕГО:</t>
  </si>
  <si>
    <t xml:space="preserve">  1.6.1.</t>
  </si>
  <si>
    <t xml:space="preserve">    - котельное и печное отопление</t>
  </si>
  <si>
    <t xml:space="preserve">  1.6.2.</t>
  </si>
  <si>
    <t xml:space="preserve">  1.7.</t>
  </si>
  <si>
    <t xml:space="preserve">   Горюче-смазочные материалы, ВСЕГО:</t>
  </si>
  <si>
    <t xml:space="preserve">  1.7.1.</t>
  </si>
  <si>
    <t xml:space="preserve">    - горюче-смазочные материалы</t>
  </si>
  <si>
    <t xml:space="preserve">  1.7.2.</t>
  </si>
  <si>
    <t xml:space="preserve">  1.8.</t>
  </si>
  <si>
    <t xml:space="preserve">   Социальное обеспечение населения, ВСЕГО:</t>
  </si>
  <si>
    <t xml:space="preserve">  1.8.1.</t>
  </si>
  <si>
    <t xml:space="preserve">    - доплаты к пенсиям муниципальных служащих</t>
  </si>
  <si>
    <t xml:space="preserve">  1.8.2.</t>
  </si>
  <si>
    <t xml:space="preserve">    - социальное обеспечение населения</t>
  </si>
  <si>
    <t xml:space="preserve">  1.8.3.</t>
  </si>
  <si>
    <t xml:space="preserve">    - выплаты адресной социальной помощи</t>
  </si>
  <si>
    <t xml:space="preserve">  1.8.4.</t>
  </si>
  <si>
    <t xml:space="preserve">  1.9.</t>
  </si>
  <si>
    <t xml:space="preserve">    Расходы на обслуживание муниципального долга</t>
  </si>
  <si>
    <t xml:space="preserve">   Расходы на софинансирование областных субсидий всего, в том числе:</t>
  </si>
  <si>
    <t xml:space="preserve">   Капитальный ремонт, ВСЕГО:</t>
  </si>
  <si>
    <t xml:space="preserve">  2.1.1.</t>
  </si>
  <si>
    <t xml:space="preserve">    - капитальный ремонт</t>
  </si>
  <si>
    <t xml:space="preserve">  2.1.2.</t>
  </si>
  <si>
    <t xml:space="preserve">    - капитальное строительство </t>
  </si>
  <si>
    <t xml:space="preserve">   Приобретение оборудования, ВСЕГО:</t>
  </si>
  <si>
    <t xml:space="preserve">  2.3.1.</t>
  </si>
  <si>
    <t xml:space="preserve">    - приобретение оборудования</t>
  </si>
  <si>
    <t xml:space="preserve">  2.3.2.</t>
  </si>
  <si>
    <t xml:space="preserve">   Иные расходы, ВСЕГО:</t>
  </si>
  <si>
    <t xml:space="preserve">  2.4.1.</t>
  </si>
  <si>
    <t xml:space="preserve">    - иные расходы</t>
  </si>
  <si>
    <t xml:space="preserve">  2.4.2.</t>
  </si>
  <si>
    <t>в том числе в рамках:</t>
  </si>
  <si>
    <t>2.5.1.</t>
  </si>
  <si>
    <t xml:space="preserve">    - библиотечного обслуживания в границах поселений</t>
  </si>
  <si>
    <t>2.5.2.</t>
  </si>
  <si>
    <t xml:space="preserve">    - водоснабжения населения в границах поселений</t>
  </si>
  <si>
    <t>2.5.3.</t>
  </si>
  <si>
    <t xml:space="preserve">    - сохранение объектов культурного наследия в границах поселений</t>
  </si>
  <si>
    <t>2.5.4.</t>
  </si>
  <si>
    <t xml:space="preserve">   Капитальные расходы (без учета расходов на софинансирование областных субсидий) всего, в том числе:</t>
  </si>
  <si>
    <t xml:space="preserve">  3.1.</t>
  </si>
  <si>
    <t xml:space="preserve">  3.1.1.</t>
  </si>
  <si>
    <t xml:space="preserve">    - капитальный ремонт </t>
  </si>
  <si>
    <t xml:space="preserve">  3.1.2.</t>
  </si>
  <si>
    <t xml:space="preserve">  3.2.</t>
  </si>
  <si>
    <t xml:space="preserve">  3.2.1.</t>
  </si>
  <si>
    <t xml:space="preserve">    - приобретение оборудования </t>
  </si>
  <si>
    <t xml:space="preserve">  3.2.2.</t>
  </si>
  <si>
    <t xml:space="preserve">   - бюджетные и автономные учреждения</t>
  </si>
  <si>
    <t xml:space="preserve">  3.3.</t>
  </si>
  <si>
    <t xml:space="preserve">   Строительство и реконструкция, ВСЕГО:</t>
  </si>
  <si>
    <t xml:space="preserve">  3.3.1.</t>
  </si>
  <si>
    <t xml:space="preserve">    - строительство и реконструкция </t>
  </si>
  <si>
    <t xml:space="preserve">  3.3.2.</t>
  </si>
  <si>
    <t xml:space="preserve">  3.4.</t>
  </si>
  <si>
    <t xml:space="preserve">   Расходы на  проектно-сметную документацию на капитальный ремонт, строительство и реконструкцию, ВСЕГО:</t>
  </si>
  <si>
    <t xml:space="preserve">  3.4.1.</t>
  </si>
  <si>
    <t xml:space="preserve">    - расходы на  проектно-сметную документацию на капитальный ремонт, строительство и реконструкцию</t>
  </si>
  <si>
    <t xml:space="preserve">  3.4.2.</t>
  </si>
  <si>
    <t>Расходы на комплектование книжных фондов библиотек, ВСЕГО</t>
  </si>
  <si>
    <t>3.5.1.</t>
  </si>
  <si>
    <t xml:space="preserve">    - комплектование книжных фондов </t>
  </si>
  <si>
    <t>3.5.2.</t>
  </si>
  <si>
    <t>3.6.1.</t>
  </si>
  <si>
    <t>3.6.2.</t>
  </si>
  <si>
    <t>3.6.3.</t>
  </si>
  <si>
    <t>3.6.4.</t>
  </si>
  <si>
    <t xml:space="preserve">   Расходы за счет средств дорожного фонда всего, в том числе:</t>
  </si>
  <si>
    <t>4.1.1.</t>
  </si>
  <si>
    <t xml:space="preserve">   из них на софинансирование областных субсидий</t>
  </si>
  <si>
    <t xml:space="preserve">  4.2.</t>
  </si>
  <si>
    <t xml:space="preserve">  4.2.1.</t>
  </si>
  <si>
    <t xml:space="preserve">  4.3.</t>
  </si>
  <si>
    <t xml:space="preserve">   Ремонт и содержание дорог, ВСЕГО:</t>
  </si>
  <si>
    <t xml:space="preserve">  4.3.1.</t>
  </si>
  <si>
    <t xml:space="preserve">  4.4.</t>
  </si>
  <si>
    <t xml:space="preserve">   Разработка проектно-сметной документации на капитальный ремонт, строительство и реконструкцию, ВСЕГО:</t>
  </si>
  <si>
    <t xml:space="preserve">  4.4.1.</t>
  </si>
  <si>
    <t xml:space="preserve">  4.5.</t>
  </si>
  <si>
    <t xml:space="preserve">  4.5.1.</t>
  </si>
  <si>
    <t>Справочно:</t>
  </si>
  <si>
    <t xml:space="preserve">  4.6.</t>
  </si>
  <si>
    <t xml:space="preserve">   Средства дорожного фонда,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</t>
  </si>
  <si>
    <t xml:space="preserve">  4.6.1.</t>
  </si>
  <si>
    <t xml:space="preserve">   Иные расходы всего, в том числе:</t>
  </si>
  <si>
    <t xml:space="preserve">  5.1.</t>
  </si>
  <si>
    <t xml:space="preserve">   Текущий ремонт, ВСЕГО:</t>
  </si>
  <si>
    <t xml:space="preserve">  5.1.1.</t>
  </si>
  <si>
    <t xml:space="preserve">    - текущий ремонт</t>
  </si>
  <si>
    <t xml:space="preserve">  5.1.2.</t>
  </si>
  <si>
    <t xml:space="preserve">  5.2.</t>
  </si>
  <si>
    <t xml:space="preserve">   Благоустройство территорий муниципальных образований, ВСЕГО:</t>
  </si>
  <si>
    <t xml:space="preserve">  5.2.1.</t>
  </si>
  <si>
    <t xml:space="preserve">    - благоустройство территорий муниципальных образований</t>
  </si>
  <si>
    <t xml:space="preserve">  5.2.2.</t>
  </si>
  <si>
    <t xml:space="preserve">  5.3.</t>
  </si>
  <si>
    <t xml:space="preserve">   Уплата налогов и сборов, ВСЕГО:</t>
  </si>
  <si>
    <t xml:space="preserve">  5.3.1.</t>
  </si>
  <si>
    <t xml:space="preserve">    - уплата налогов и сборов</t>
  </si>
  <si>
    <t xml:space="preserve">  5.3.2.</t>
  </si>
  <si>
    <t xml:space="preserve">  5.4.</t>
  </si>
  <si>
    <t xml:space="preserve">   Проведение выборов</t>
  </si>
  <si>
    <t xml:space="preserve">  5.5.</t>
  </si>
  <si>
    <t xml:space="preserve">   Исполнение судебных актов по искам, ВСЕГО:</t>
  </si>
  <si>
    <t xml:space="preserve">  5.5.1.</t>
  </si>
  <si>
    <t xml:space="preserve">    - исполнение судебных актов по искам</t>
  </si>
  <si>
    <t xml:space="preserve">  5.5.2.</t>
  </si>
  <si>
    <t xml:space="preserve">  5.6.</t>
  </si>
  <si>
    <t xml:space="preserve">   Прочие выплаты работникам, ВСЕГО:</t>
  </si>
  <si>
    <t xml:space="preserve">  5.6.1.</t>
  </si>
  <si>
    <t xml:space="preserve">    - прочие выплаты работникам</t>
  </si>
  <si>
    <t xml:space="preserve">  5.6.2.</t>
  </si>
  <si>
    <t xml:space="preserve">    - работникам бюджетных и автономных учреждений</t>
  </si>
  <si>
    <t xml:space="preserve">  5.7.</t>
  </si>
  <si>
    <t xml:space="preserve">   Расходы на предоставление финансовой поддержки поселениям за счет собственных средств</t>
  </si>
  <si>
    <t xml:space="preserve">  5.8.</t>
  </si>
  <si>
    <t xml:space="preserve">   Резервный фонд</t>
  </si>
  <si>
    <t xml:space="preserve">  5.9.</t>
  </si>
  <si>
    <t xml:space="preserve">   Возврат бюджетных кредитов</t>
  </si>
  <si>
    <t xml:space="preserve">  5.10.</t>
  </si>
  <si>
    <t xml:space="preserve">   Представление бюджетных кредитов поселениям</t>
  </si>
  <si>
    <t xml:space="preserve">  5.11.</t>
  </si>
  <si>
    <t xml:space="preserve">   Возврат кредитов кредитных организаций</t>
  </si>
  <si>
    <t xml:space="preserve">  5.12.</t>
  </si>
  <si>
    <t xml:space="preserve">  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</si>
  <si>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5.12.1</t>
  </si>
  <si>
    <t xml:space="preserve">    - водоснабжение населения в границах поселений</t>
  </si>
  <si>
    <t xml:space="preserve">  5.12.2</t>
  </si>
  <si>
    <t xml:space="preserve">  5.12.3</t>
  </si>
  <si>
    <t xml:space="preserve">  5.13.</t>
  </si>
  <si>
    <t xml:space="preserve">   Прочие: </t>
  </si>
  <si>
    <t>5.13.1.</t>
  </si>
  <si>
    <t xml:space="preserve">   Единовременное пособие за полные годы стажа при увольнении на пенсию</t>
  </si>
  <si>
    <t>5.13.2.</t>
  </si>
  <si>
    <t xml:space="preserve">   Мероприятия по гражданской обороне (закупка и организация хранения запасов материально-технических, продовольственных, медицинских и иных средств в целях гражданской обороны в случае возникновения опасности при ведении военных действий)</t>
  </si>
  <si>
    <t>5.13.3.</t>
  </si>
  <si>
    <t xml:space="preserve">   Техническое обслуживание помещения</t>
  </si>
  <si>
    <t>5.13.4.</t>
  </si>
  <si>
    <t xml:space="preserve">   Транспортные услуги</t>
  </si>
  <si>
    <t>5.13.5.</t>
  </si>
  <si>
    <t xml:space="preserve">   Установка, ремонт и обслуживание оргтехники, оборудования, инвентаря, изготовление ЭЦП </t>
  </si>
  <si>
    <t>5.13.6.</t>
  </si>
  <si>
    <t xml:space="preserve">   Техническое обслуживание автомобилей</t>
  </si>
  <si>
    <t>5.13.7</t>
  </si>
  <si>
    <t xml:space="preserve">   Подписка на периодические печатные издания</t>
  </si>
  <si>
    <t>5.13.8.</t>
  </si>
  <si>
    <t xml:space="preserve">   Информационно-консультативные услуги</t>
  </si>
  <si>
    <t>5.13.9.</t>
  </si>
  <si>
    <t xml:space="preserve">   Приобретение лицензионного программного обеспечения</t>
  </si>
  <si>
    <t>5.13.10.</t>
  </si>
  <si>
    <t xml:space="preserve">   Страхование автотранспорта и услуги ОСАГО</t>
  </si>
  <si>
    <t>5.13.11.</t>
  </si>
  <si>
    <t xml:space="preserve">   Повышение квалификации, обучение сотрудников</t>
  </si>
  <si>
    <t>5.13.12.</t>
  </si>
  <si>
    <t xml:space="preserve">   Медицинский осмотр работников </t>
  </si>
  <si>
    <t>5.13.13.</t>
  </si>
  <si>
    <t xml:space="preserve">   Канцелярские товары, хозяйственные товары</t>
  </si>
  <si>
    <t>5.13.14.</t>
  </si>
  <si>
    <t xml:space="preserve">   Запчасти для служебного автотранспорта (ремонт)</t>
  </si>
  <si>
    <t>5.13.15.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</si>
  <si>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</si>
  <si>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>5.13.16.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</si>
  <si>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</si>
  <si>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>5.13.17.</t>
  </si>
  <si>
    <t xml:space="preserve">   Вывоз ТБО</t>
  </si>
  <si>
    <t>5.13.18.</t>
  </si>
  <si>
    <t xml:space="preserve">   Антитеррористические мероприятия </t>
  </si>
  <si>
    <t>5.13.19.</t>
  </si>
  <si>
    <t xml:space="preserve">   Противопожарные мероприятия </t>
  </si>
  <si>
    <t>5.13.20.</t>
  </si>
  <si>
    <t xml:space="preserve">   Аттестация рабочих мест</t>
  </si>
  <si>
    <t>5.13.21.</t>
  </si>
  <si>
    <t xml:space="preserve">   Аренда помещений </t>
  </si>
  <si>
    <t>5.13.22.</t>
  </si>
  <si>
    <t xml:space="preserve">   Проведение праздничных и досуговых мероприятий</t>
  </si>
  <si>
    <t>5.13.23.</t>
  </si>
  <si>
    <t xml:space="preserve">   Приобретение строительных материалов </t>
  </si>
  <si>
    <t>5.13.24.</t>
  </si>
  <si>
    <t xml:space="preserve">   Взнос в ассоциацию муниципальных образований</t>
  </si>
  <si>
    <t>5.13.25.</t>
  </si>
  <si>
    <t>5.13.26.</t>
  </si>
  <si>
    <t xml:space="preserve">   Мероприятия в области массового спорта и физической культуры</t>
  </si>
  <si>
    <t>5.13.27.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</si>
  <si>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</si>
  <si>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>5.13.28.</t>
  </si>
  <si>
    <t xml:space="preserve">   Оплата проезда детей в целях организации и обеспечения отдыха и оздоровления детей в каникулярное время </t>
  </si>
  <si>
    <t>5.13.29.</t>
  </si>
  <si>
    <t xml:space="preserve">   Разработка проектно-сметной документации </t>
  </si>
  <si>
    <t>5.13.30.</t>
  </si>
  <si>
    <t xml:space="preserve">   Проведение энергоаудита и работ по обязательному энергетическому обследованию</t>
  </si>
  <si>
    <t>5.13.31.</t>
  </si>
  <si>
    <t xml:space="preserve">   Иные расходы </t>
  </si>
  <si>
    <t>5.13.32.</t>
  </si>
  <si>
    <t xml:space="preserve">   Прочие расходы бюджетных и автономных учреждений</t>
  </si>
  <si>
    <t xml:space="preserve">   Дефицит, профицит </t>
  </si>
  <si>
    <t>Ожидаемое исполнение за год</t>
  </si>
  <si>
    <t xml:space="preserve">   Первоочередные социально значимые расходы, всего</t>
  </si>
  <si>
    <t xml:space="preserve">   Cсубсидии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</si>
  <si>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r>
      <t>Приложение № 1</t>
    </r>
    <r>
      <rPr>
        <i/>
        <vertAlign val="superscript"/>
        <sz val="11"/>
        <rFont val="Times New Roman"/>
        <family val="1"/>
        <charset val="204"/>
      </rPr>
      <t>2</t>
    </r>
    <r>
      <rPr>
        <i/>
        <sz val="11"/>
        <rFont val="Times New Roman"/>
        <family val="1"/>
        <charset val="204"/>
      </rPr>
      <t xml:space="preserve">
к Порядку рассмотрения  проектов местных бюджетов на соответствие требованиям бюджетного законодательства Российской Федерации</t>
    </r>
  </si>
  <si>
    <t>Налог на доходы физических лиц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</si>
  <si>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</si>
  <si>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</si>
  <si>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</si>
  <si>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 на имущество физических лиц</t>
  </si>
  <si>
    <t>Земельный налог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</si>
  <si>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</si>
  <si>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</si>
  <si>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</si>
  <si>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</si>
  <si>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</si>
  <si>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</si>
  <si>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</si>
  <si>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</si>
  <si>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</si>
  <si>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Пояснения в случае отклонения более чем на 5% (+/-)</t>
  </si>
  <si>
    <t>16 = 15/12*100</t>
  </si>
  <si>
    <t>8 = 7/4*100</t>
  </si>
  <si>
    <t>10 = 7/6*100</t>
  </si>
  <si>
    <t>13 = 12/7*100</t>
  </si>
  <si>
    <t>11.1.</t>
  </si>
  <si>
    <t>11.3.</t>
  </si>
  <si>
    <t>11.2. = 11.1. -7</t>
  </si>
  <si>
    <t>Проект на 2021 год</t>
  </si>
  <si>
    <t>темп роста к 2020 году, в %</t>
  </si>
  <si>
    <t xml:space="preserve">Пояснения причин отклонения, а также информация о предполагаемых мерах по обеспечению в полном объеме  первоочередных  расходов </t>
  </si>
  <si>
    <t xml:space="preserve">Фактическое исполнение за 2018 год </t>
  </si>
  <si>
    <t xml:space="preserve">Годовой план на 01.10.2019
  </t>
  </si>
  <si>
    <t>Фактическое исполнение на 01.10.2019</t>
  </si>
  <si>
    <t>темп роста к плану 2019 года, в %</t>
  </si>
  <si>
    <t>Проект на 2020 финансовый год</t>
  </si>
  <si>
    <t xml:space="preserve"> 2019 год</t>
  </si>
  <si>
    <t>темп роста к ожидаемому исполнению 2019 года, в %</t>
  </si>
  <si>
    <t xml:space="preserve">Потребность бюджета в 2020 году по первоочередным расходам </t>
  </si>
  <si>
    <t>отклонение от проекта 2020 года</t>
  </si>
  <si>
    <t>Проект на 2022 год</t>
  </si>
  <si>
    <t>темп роста к 2021 году, в %</t>
  </si>
  <si>
    <t xml:space="preserve">      </t>
  </si>
  <si>
    <t xml:space="preserve">    </t>
  </si>
  <si>
    <r>
      <t>Приложение № 1</t>
    </r>
    <r>
      <rPr>
        <i/>
        <vertAlign val="superscript"/>
        <sz val="11"/>
        <rFont val="Times New Roman"/>
        <family val="1"/>
        <charset val="204"/>
      </rPr>
      <t>4</t>
    </r>
    <r>
      <rPr>
        <i/>
        <sz val="11"/>
        <rFont val="Times New Roman"/>
        <family val="1"/>
        <charset val="204"/>
      </rPr>
      <t xml:space="preserve">
к Порядку рассмотрения проектов местных бюджетов на соответствие требованиям бюджетного законодательства Российской Федерации </t>
    </r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</si>
  <si>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</si>
  <si>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тыс. рублей</t>
  </si>
  <si>
    <t>Наименование направлений расходов (объектов)</t>
  </si>
  <si>
    <t>Годовой план на 01.10.2019</t>
  </si>
  <si>
    <t>Ожидаемое исполнение в 2019 году</t>
  </si>
  <si>
    <t>Проект на 2020 год</t>
  </si>
  <si>
    <t xml:space="preserve">Всего </t>
  </si>
  <si>
    <t>за счет средств   областного бюджета</t>
  </si>
  <si>
    <t>из местного бюджета</t>
  </si>
  <si>
    <t>ВСЕГО</t>
  </si>
  <si>
    <t>в том числе:</t>
  </si>
  <si>
    <t>Капитальный ремонт</t>
  </si>
  <si>
    <t>ИТОГО</t>
  </si>
  <si>
    <t>Капитальное строительство</t>
  </si>
  <si>
    <t>Приобретение оборудования</t>
  </si>
  <si>
    <t>Иные расходы</t>
  </si>
  <si>
    <r>
      <t xml:space="preserve">Справочно:
</t>
    </r>
    <r>
      <rPr>
        <b/>
        <sz val="12"/>
        <rFont val="Times New Roman"/>
        <family val="1"/>
        <charset val="204"/>
      </rPr>
      <t>объем средств, предусмотренных в бюджетах поселений за счет субсидий из областного бюджета и собственных средств на их софинансирование (в разрезе поселений)</t>
    </r>
  </si>
  <si>
    <t>Исполнитель Ф.И.О. тел.______</t>
  </si>
  <si>
    <t xml:space="preserve">   Капитальное строительство, Всего:</t>
  </si>
  <si>
    <r>
      <rPr>
        <b/>
        <sz val="11"/>
        <rFont val="Times New Roman"/>
        <family val="1"/>
        <charset val="204"/>
      </rPr>
      <t>Справочно:</t>
    </r>
    <r>
      <rPr>
        <sz val="11"/>
        <rFont val="Times New Roman"/>
        <family val="1"/>
        <charset val="204"/>
      </rPr>
      <t xml:space="preserve"> полномочия, переданные с 01.01.2017 на уровень муниципального района в соответствии с ОЗ от 28.12.2015 №486-ЗС, в том числе:</t>
    </r>
  </si>
  <si>
    <t xml:space="preserve">Оценка ожидаемого исполнения бюджета  Углеродовского городского поселения на  01.10.2019года  </t>
  </si>
  <si>
    <t>произведен уточненный расчет налогооблагаемой базы</t>
  </si>
  <si>
    <t>Расчет согласно лимита потребления</t>
  </si>
  <si>
    <t>В расходы  включена установка пожарной сигнализации</t>
  </si>
  <si>
    <t>в соответствии с прогнозом социально-экономического развитиия поселения на 2020-2022 гг</t>
  </si>
  <si>
    <t>в связи с изменением порядка зачисления штрафных санкций</t>
  </si>
  <si>
    <t>предусмотрены средства на индексацию с 01.10.2020, повышение МРОТ с 01.01.2020</t>
  </si>
  <si>
    <t xml:space="preserve">предусмотрены средства на индексацию с 01.10.2020, повышение МРОТ с 01.01.2020, на реализацию указа Президента РФ от 06.05.2012 №597 </t>
  </si>
  <si>
    <t xml:space="preserve">предусмотрены средства на реализацию указа Президента РФ от 06.05.2012 №597 </t>
  </si>
  <si>
    <t xml:space="preserve"> запланировано в соответствии с прогнозными объемами финансирования и лимитами потребления топливно-энергетических ресурсов, утвержденных расп. Правительства РО № 541 от 28.08.2019</t>
  </si>
  <si>
    <t>Расчет произведен из налогооблагаемой базы</t>
  </si>
  <si>
    <t>предусмотрены средства на индексацию с 01.10.2020</t>
  </si>
  <si>
    <t xml:space="preserve"> расходы предусмотрены в пределах минимальной     потребности </t>
  </si>
  <si>
    <t xml:space="preserve">в соответствии с полученными коммерческими предложениями </t>
  </si>
  <si>
    <t xml:space="preserve">Ремонт и содержание
автомобильных дорог общего пользования местного значения
</t>
  </si>
  <si>
    <t>предусмотрены условно утверждаемые расходы - 2.5%</t>
  </si>
  <si>
    <t>предусмотрены условно утверждаемые расходы - 5%</t>
  </si>
  <si>
    <t>дотация предоставлена по расчетам Минфина РО</t>
  </si>
  <si>
    <t>Транспортный налог</t>
  </si>
  <si>
    <t>предусмотрены средства на индексацию с 01.10.2021</t>
  </si>
  <si>
    <t>Приобретение основных средств для муниципальных учреждений культуры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</si>
</sst>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"/>
    <numFmt numFmtId="165" formatCode="_-* #,##0.0_р_._-;\-* #,##0.0_р_._-;_-* &quot;-&quot;?_р_._-;_-@_-"/>
    <numFmt numFmtId="166" formatCode="#,##0.0"/>
    <numFmt numFmtId="167" formatCode="#,##0.0_ ;\-#,##0.0\ "/>
  </numFmts>
  <fonts count="26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4"/>
      <name val="Arial Cyr"/>
      <family val="2"/>
      <charset val="204"/>
    </font>
    <font>
      <u/>
      <sz val="14"/>
      <name val="Arial Cyr"/>
      <family val="2"/>
      <charset val="204"/>
    </font>
    <font>
      <u/>
      <sz val="10"/>
      <name val="Arial Cyr"/>
      <family val="2"/>
      <charset val="204"/>
    </font>
    <font>
      <sz val="8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36">
    <xf numFmtId="0" fontId="0" fillId="0" borderId="0" xfId="0"/>
    <xf numFmtId="0" fontId="2" fillId="0" borderId="0" xfId="0" applyFont="1" applyFill="1" applyAlignment="1">
      <alignment vertical="top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49" fontId="7" fillId="0" borderId="0" xfId="0" applyNumberFormat="1" applyFont="1" applyBorder="1" applyAlignment="1">
      <alignment horizontal="right" vertical="center" wrapText="1"/>
    </xf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8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horizontal="center"/>
    </xf>
    <xf numFmtId="0" fontId="10" fillId="0" borderId="0" xfId="0" applyFont="1" applyFill="1" applyAlignment="1">
      <alignment vertical="top"/>
    </xf>
    <xf numFmtId="0" fontId="7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43" fontId="14" fillId="0" borderId="1" xfId="0" applyNumberFormat="1" applyFont="1" applyFill="1" applyBorder="1" applyAlignment="1">
      <alignment horizontal="center" vertical="center" wrapText="1"/>
    </xf>
    <xf numFmtId="49" fontId="8" fillId="0" borderId="0" xfId="0" applyNumberFormat="1" applyFont="1"/>
    <xf numFmtId="0" fontId="13" fillId="0" borderId="1" xfId="0" applyFont="1" applyFill="1" applyBorder="1" applyAlignment="1">
      <alignment horizontal="center" vertical="center" wrapText="1"/>
    </xf>
    <xf numFmtId="43" fontId="13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/>
    <xf numFmtId="0" fontId="13" fillId="0" borderId="1" xfId="0" applyFont="1" applyFill="1" applyBorder="1" applyAlignment="1">
      <alignment vertical="center" wrapText="1"/>
    </xf>
    <xf numFmtId="43" fontId="13" fillId="0" borderId="1" xfId="0" applyNumberFormat="1" applyFont="1" applyFill="1" applyBorder="1" applyAlignment="1">
      <alignment horizontal="center" vertical="center"/>
    </xf>
    <xf numFmtId="49" fontId="10" fillId="0" borderId="0" xfId="0" applyNumberFormat="1" applyFont="1"/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43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3" fontId="6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9" fontId="11" fillId="0" borderId="0" xfId="0" applyNumberFormat="1" applyFont="1"/>
    <xf numFmtId="0" fontId="11" fillId="0" borderId="0" xfId="0" applyFont="1" applyFill="1" applyAlignment="1">
      <alignment vertical="top"/>
    </xf>
    <xf numFmtId="43" fontId="6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2" fontId="3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justify" vertical="top" wrapText="1"/>
    </xf>
    <xf numFmtId="49" fontId="7" fillId="0" borderId="0" xfId="0" applyNumberFormat="1" applyFont="1" applyFill="1" applyAlignment="1">
      <alignment horizontal="right" vertical="center"/>
    </xf>
    <xf numFmtId="49" fontId="7" fillId="0" borderId="0" xfId="0" applyNumberFormat="1" applyFont="1" applyFill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 wrapText="1"/>
    </xf>
    <xf numFmtId="43" fontId="14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3" fontId="13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164" fontId="2" fillId="0" borderId="0" xfId="0" applyNumberFormat="1" applyFont="1" applyFill="1"/>
    <xf numFmtId="0" fontId="0" fillId="0" borderId="0" xfId="0" applyFill="1"/>
    <xf numFmtId="0" fontId="2" fillId="0" borderId="0" xfId="0" applyFont="1" applyFill="1" applyBorder="1"/>
    <xf numFmtId="164" fontId="2" fillId="0" borderId="0" xfId="0" applyNumberFormat="1" applyFont="1" applyFill="1" applyBorder="1"/>
    <xf numFmtId="0" fontId="0" fillId="0" borderId="0" xfId="0" applyFill="1" applyBorder="1"/>
    <xf numFmtId="164" fontId="2" fillId="0" borderId="0" xfId="0" applyNumberFormat="1" applyFont="1" applyFill="1" applyBorder="1" applyAlignment="1">
      <alignment horizontal="right"/>
    </xf>
    <xf numFmtId="0" fontId="18" fillId="0" borderId="0" xfId="0" applyFont="1" applyFill="1"/>
    <xf numFmtId="164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/>
    </xf>
    <xf numFmtId="166" fontId="17" fillId="0" borderId="1" xfId="0" applyNumberFormat="1" applyFont="1" applyFill="1" applyBorder="1" applyAlignment="1">
      <alignment horizontal="right" vertical="center"/>
    </xf>
    <xf numFmtId="0" fontId="19" fillId="0" borderId="1" xfId="0" applyFont="1" applyFill="1" applyBorder="1" applyAlignment="1">
      <alignment horizontal="left" vertical="center"/>
    </xf>
    <xf numFmtId="166" fontId="4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/>
    <xf numFmtId="0" fontId="21" fillId="0" borderId="0" xfId="0" applyFont="1" applyFill="1"/>
    <xf numFmtId="164" fontId="2" fillId="0" borderId="1" xfId="0" applyNumberFormat="1" applyFont="1" applyFill="1" applyBorder="1" applyAlignment="1">
      <alignment horizontal="justify" vertical="center" wrapText="1"/>
    </xf>
    <xf numFmtId="165" fontId="17" fillId="0" borderId="1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164" fontId="17" fillId="0" borderId="1" xfId="0" applyNumberFormat="1" applyFont="1" applyFill="1" applyBorder="1" applyAlignment="1">
      <alignment horizontal="justify" vertical="center" wrapText="1"/>
    </xf>
    <xf numFmtId="0" fontId="18" fillId="0" borderId="1" xfId="0" applyFont="1" applyFill="1" applyBorder="1"/>
    <xf numFmtId="0" fontId="22" fillId="0" borderId="0" xfId="0" applyFont="1" applyFill="1"/>
    <xf numFmtId="0" fontId="2" fillId="0" borderId="1" xfId="0" applyFont="1" applyFill="1" applyBorder="1" applyAlignment="1">
      <alignment horizontal="justify" vertical="center" wrapText="1"/>
    </xf>
    <xf numFmtId="0" fontId="23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167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 wrapText="1"/>
    </xf>
    <xf numFmtId="43" fontId="13" fillId="0" borderId="1" xfId="0" applyNumberFormat="1" applyFont="1" applyFill="1" applyBorder="1" applyAlignment="1">
      <alignment horizontal="left" vertical="center"/>
    </xf>
    <xf numFmtId="164" fontId="14" fillId="0" borderId="1" xfId="0" applyNumberFormat="1" applyFont="1" applyFill="1" applyBorder="1" applyAlignment="1">
      <alignment horizontal="left" wrapText="1"/>
    </xf>
    <xf numFmtId="164" fontId="14" fillId="0" borderId="1" xfId="0" applyNumberFormat="1" applyFont="1" applyFill="1" applyBorder="1" applyAlignment="1">
      <alignment horizontal="center" wrapText="1"/>
    </xf>
    <xf numFmtId="43" fontId="6" fillId="0" borderId="1" xfId="0" applyNumberFormat="1" applyFont="1" applyFill="1" applyBorder="1" applyAlignment="1">
      <alignment wrapText="1"/>
    </xf>
    <xf numFmtId="2" fontId="7" fillId="5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167" fontId="13" fillId="0" borderId="1" xfId="0" applyNumberFormat="1" applyFont="1" applyFill="1" applyBorder="1" applyAlignment="1">
      <alignment horizontal="center" vertical="center" wrapText="1"/>
    </xf>
    <xf numFmtId="166" fontId="25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5" fontId="14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49" fontId="7" fillId="0" borderId="0" xfId="0" applyNumberFormat="1" applyFont="1" applyFill="1" applyAlignment="1">
      <alignment horizontal="left" vertical="center"/>
    </xf>
    <xf numFmtId="0" fontId="8" fillId="3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center" vertical="top" wrapText="1"/>
      <protection locked="0"/>
    </xf>
    <xf numFmtId="0" fontId="2" fillId="0" borderId="0" xfId="0" applyFont="1" applyFill="1" applyAlignment="1">
      <alignment horizontal="center" vertical="top"/>
    </xf>
    <xf numFmtId="0" fontId="24" fillId="0" borderId="0" xfId="0" applyFont="1" applyFill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U207"/>
  <sheetViews>
    <sheetView zoomScale="74" zoomScaleNormal="74" workbookViewId="0">
      <pane xSplit="2" ySplit="8" topLeftCell="J9" activePane="bottomRight" state="frozen"/>
      <selection pane="topRight" activeCell="C1" sqref="C1"/>
      <selection pane="bottomLeft" activeCell="A9" sqref="A9"/>
      <selection pane="bottomRight" activeCell="O51" sqref="O51"/>
    </sheetView>
  </sheetViews>
  <sheetFormatPr defaultColWidth="9.140625" defaultRowHeight="15"/>
  <cols>
    <col min="1" max="1" width="8" style="9" customWidth="1"/>
    <col min="2" max="2" width="45.7109375" style="9" customWidth="1"/>
    <col min="3" max="3" width="14.85546875" style="10" customWidth="1"/>
    <col min="4" max="4" width="13.7109375" style="10" customWidth="1"/>
    <col min="5" max="5" width="14.42578125" style="10" customWidth="1"/>
    <col min="6" max="6" width="13.5703125" style="10" customWidth="1"/>
    <col min="7" max="7" width="14.85546875" style="10" customWidth="1"/>
    <col min="8" max="8" width="14.28515625" style="10" customWidth="1"/>
    <col min="9" max="9" width="13.42578125" style="10" customWidth="1"/>
    <col min="10" max="10" width="13.7109375" style="10" customWidth="1"/>
    <col min="11" max="11" width="14.140625" style="10" customWidth="1"/>
    <col min="12" max="12" width="22" style="10" customWidth="1"/>
    <col min="13" max="13" width="15.140625" style="10" customWidth="1"/>
    <col min="14" max="14" width="21.5703125" style="10" customWidth="1"/>
    <col min="15" max="15" width="16.42578125" style="10" customWidth="1"/>
    <col min="16" max="16" width="12.85546875" style="10" customWidth="1"/>
    <col min="17" max="17" width="13" style="10" customWidth="1"/>
    <col min="18" max="18" width="16.42578125" style="6" customWidth="1"/>
    <col min="19" max="19" width="13.28515625" style="6" customWidth="1"/>
    <col min="20" max="20" width="14.140625" style="10" customWidth="1"/>
    <col min="21" max="16384" width="9.140625" style="6"/>
  </cols>
  <sheetData>
    <row r="1" spans="1:21" ht="38.25" customHeight="1">
      <c r="G1" s="123" t="s">
        <v>291</v>
      </c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7"/>
    </row>
    <row r="2" spans="1:21">
      <c r="C2" s="10" t="s">
        <v>8</v>
      </c>
      <c r="F2" s="11" t="s">
        <v>4</v>
      </c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4"/>
      <c r="S2" s="14"/>
      <c r="T2" s="11"/>
    </row>
    <row r="3" spans="1:21" s="1" customFormat="1" ht="22.5" customHeight="1">
      <c r="A3" s="126" t="s">
        <v>352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</row>
    <row r="4" spans="1:21" s="1" customFormat="1" ht="19.5" customHeight="1">
      <c r="A4" s="127" t="s">
        <v>6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21" s="1" customFormat="1" ht="15.75" customHeight="1">
      <c r="A5" s="2"/>
      <c r="B5" s="2"/>
      <c r="C5" s="3"/>
      <c r="D5" s="4"/>
      <c r="E5" s="4"/>
      <c r="F5" s="5"/>
      <c r="G5" s="5"/>
      <c r="H5" s="5"/>
      <c r="I5" s="5"/>
      <c r="J5" s="5"/>
      <c r="K5" s="5"/>
      <c r="L5" s="5"/>
      <c r="M5" s="5"/>
      <c r="N5" s="5"/>
      <c r="O5" s="5"/>
      <c r="Q5" s="5"/>
      <c r="T5" s="48" t="s">
        <v>3</v>
      </c>
    </row>
    <row r="6" spans="1:21" ht="17.25" customHeight="1">
      <c r="A6" s="125" t="s">
        <v>0</v>
      </c>
      <c r="B6" s="124" t="s">
        <v>7</v>
      </c>
      <c r="C6" s="124" t="s">
        <v>318</v>
      </c>
      <c r="D6" s="124" t="s">
        <v>323</v>
      </c>
      <c r="E6" s="124"/>
      <c r="F6" s="124"/>
      <c r="G6" s="124" t="s">
        <v>322</v>
      </c>
      <c r="H6" s="116" t="s">
        <v>321</v>
      </c>
      <c r="I6" s="116" t="s">
        <v>307</v>
      </c>
      <c r="J6" s="116" t="s">
        <v>324</v>
      </c>
      <c r="K6" s="116" t="s">
        <v>307</v>
      </c>
      <c r="L6" s="119" t="s">
        <v>325</v>
      </c>
      <c r="M6" s="119" t="s">
        <v>326</v>
      </c>
      <c r="N6" s="119" t="s">
        <v>317</v>
      </c>
      <c r="O6" s="115" t="s">
        <v>315</v>
      </c>
      <c r="P6" s="114" t="s">
        <v>316</v>
      </c>
      <c r="Q6" s="114" t="s">
        <v>307</v>
      </c>
      <c r="R6" s="115" t="s">
        <v>327</v>
      </c>
      <c r="S6" s="114" t="s">
        <v>328</v>
      </c>
      <c r="T6" s="114" t="s">
        <v>307</v>
      </c>
    </row>
    <row r="7" spans="1:21" ht="31.15" customHeight="1">
      <c r="A7" s="125"/>
      <c r="B7" s="124"/>
      <c r="C7" s="124"/>
      <c r="D7" s="116" t="s">
        <v>319</v>
      </c>
      <c r="E7" s="116" t="s">
        <v>320</v>
      </c>
      <c r="F7" s="116" t="s">
        <v>288</v>
      </c>
      <c r="G7" s="124"/>
      <c r="H7" s="116"/>
      <c r="I7" s="116"/>
      <c r="J7" s="116"/>
      <c r="K7" s="116"/>
      <c r="L7" s="119"/>
      <c r="M7" s="119"/>
      <c r="N7" s="119"/>
      <c r="O7" s="115"/>
      <c r="P7" s="114"/>
      <c r="Q7" s="114"/>
      <c r="R7" s="115"/>
      <c r="S7" s="114"/>
      <c r="T7" s="114"/>
    </row>
    <row r="8" spans="1:21" ht="141.75" customHeight="1">
      <c r="A8" s="125"/>
      <c r="B8" s="124"/>
      <c r="C8" s="124"/>
      <c r="D8" s="116"/>
      <c r="E8" s="116"/>
      <c r="F8" s="116"/>
      <c r="G8" s="124"/>
      <c r="H8" s="116"/>
      <c r="I8" s="116"/>
      <c r="J8" s="116"/>
      <c r="K8" s="116"/>
      <c r="L8" s="119"/>
      <c r="M8" s="119"/>
      <c r="N8" s="119"/>
      <c r="O8" s="115"/>
      <c r="P8" s="114"/>
      <c r="Q8" s="114"/>
      <c r="R8" s="115"/>
      <c r="S8" s="114"/>
      <c r="T8" s="114"/>
    </row>
    <row r="9" spans="1:21" s="8" customFormat="1" ht="29.25" customHeight="1">
      <c r="A9" s="54" t="s">
        <v>1</v>
      </c>
      <c r="B9" s="54" t="s">
        <v>2</v>
      </c>
      <c r="C9" s="53">
        <v>3</v>
      </c>
      <c r="D9" s="53">
        <v>4</v>
      </c>
      <c r="E9" s="53">
        <v>5</v>
      </c>
      <c r="F9" s="53">
        <v>6</v>
      </c>
      <c r="G9" s="53">
        <v>7</v>
      </c>
      <c r="H9" s="53" t="s">
        <v>309</v>
      </c>
      <c r="I9" s="53">
        <v>9</v>
      </c>
      <c r="J9" s="53" t="s">
        <v>310</v>
      </c>
      <c r="K9" s="53">
        <v>11</v>
      </c>
      <c r="L9" s="53" t="s">
        <v>312</v>
      </c>
      <c r="M9" s="53" t="s">
        <v>314</v>
      </c>
      <c r="N9" s="53" t="s">
        <v>313</v>
      </c>
      <c r="O9" s="53">
        <v>12</v>
      </c>
      <c r="P9" s="53" t="s">
        <v>311</v>
      </c>
      <c r="Q9" s="53">
        <v>14</v>
      </c>
      <c r="R9" s="53">
        <v>15</v>
      </c>
      <c r="S9" s="55" t="s">
        <v>308</v>
      </c>
      <c r="T9" s="53">
        <v>17</v>
      </c>
    </row>
    <row r="10" spans="1:21" ht="14.25" customHeight="1">
      <c r="A10" s="15" t="s">
        <v>4</v>
      </c>
      <c r="B10" s="16" t="s">
        <v>14</v>
      </c>
      <c r="C10" s="17">
        <f>C12+C30+C38+C40+C41+C42+C43</f>
        <v>8737.2999999999993</v>
      </c>
      <c r="D10" s="17">
        <f>D12+D30+D38+D40+D41+D42+D43</f>
        <v>8845.7000000000007</v>
      </c>
      <c r="E10" s="17">
        <f>E12+E30+E38+E40+E41+E42+E43</f>
        <v>7212.2</v>
      </c>
      <c r="F10" s="17">
        <f>F12+F30+F38+F40+F41+F42+F43</f>
        <v>9393</v>
      </c>
      <c r="G10" s="17">
        <f>G12+G30+G38+G40+G41+G42+G43</f>
        <v>10318.200000000001</v>
      </c>
      <c r="H10" s="89">
        <f>G10/D10*100</f>
        <v>116.64650621205783</v>
      </c>
      <c r="I10" s="17"/>
      <c r="J10" s="89">
        <f>G10/F10*100</f>
        <v>109.84988821462794</v>
      </c>
      <c r="K10" s="17"/>
      <c r="L10" s="82">
        <v>2136</v>
      </c>
      <c r="M10" s="17"/>
      <c r="N10" s="17"/>
      <c r="O10" s="90">
        <f>O12+O30+O38+O40+O41+O42+O43</f>
        <v>9499.5999999999985</v>
      </c>
      <c r="P10" s="92">
        <f>O10/G10*100</f>
        <v>92.066445697893016</v>
      </c>
      <c r="Q10" s="17"/>
      <c r="R10" s="90">
        <f>R12+R30+R38+R40+R41+R42+R43</f>
        <v>9770.2999999999993</v>
      </c>
      <c r="S10" s="96">
        <f>R10/O10*100</f>
        <v>102.84959366710179</v>
      </c>
      <c r="T10" s="17"/>
      <c r="U10" s="18"/>
    </row>
    <row r="11" spans="1:21">
      <c r="A11" s="15" t="s">
        <v>4</v>
      </c>
      <c r="B11" s="19" t="s">
        <v>15</v>
      </c>
      <c r="C11" s="20"/>
      <c r="D11" s="13"/>
      <c r="E11" s="13"/>
      <c r="F11" s="13"/>
      <c r="G11" s="13"/>
      <c r="H11" s="17"/>
      <c r="I11" s="13"/>
      <c r="J11" s="89"/>
      <c r="K11" s="13"/>
      <c r="L11" s="82">
        <v>2136</v>
      </c>
      <c r="M11" s="13"/>
      <c r="N11" s="13"/>
      <c r="O11" s="83"/>
      <c r="P11" s="92"/>
      <c r="Q11" s="13"/>
      <c r="R11" s="83"/>
      <c r="S11" s="96"/>
      <c r="T11" s="13"/>
      <c r="U11" s="21"/>
    </row>
    <row r="12" spans="1:21">
      <c r="A12" s="15">
        <v>1</v>
      </c>
      <c r="B12" s="22" t="s">
        <v>16</v>
      </c>
      <c r="C12" s="23">
        <f>SUM(C13:C29)</f>
        <v>2564.2999999999997</v>
      </c>
      <c r="D12" s="23">
        <f t="shared" ref="D12:F12" si="0">SUM(D13:D29)</f>
        <v>2511.1999999999998</v>
      </c>
      <c r="E12" s="23">
        <f t="shared" si="0"/>
        <v>1756.2</v>
      </c>
      <c r="F12" s="23">
        <f t="shared" si="0"/>
        <v>2549.4</v>
      </c>
      <c r="G12" s="23">
        <f>G13+G14+G16+G19+G20+G23+G28+G18</f>
        <v>3566.8</v>
      </c>
      <c r="H12" s="89">
        <f t="shared" ref="H12:H73" si="1">G12/D12*100</f>
        <v>142.03568015291498</v>
      </c>
      <c r="I12" s="23"/>
      <c r="J12" s="89">
        <f t="shared" ref="J12:J67" si="2">G12/F12*100</f>
        <v>139.90742919902723</v>
      </c>
      <c r="K12" s="23"/>
      <c r="L12" s="82">
        <v>2136</v>
      </c>
      <c r="M12" s="23"/>
      <c r="N12" s="23"/>
      <c r="O12" s="85">
        <f>O13+O14+O16+O19+O20+O23+O28+O18</f>
        <v>3696.7</v>
      </c>
      <c r="P12" s="92">
        <f t="shared" ref="P12:P73" si="3">O12/G12*100</f>
        <v>103.64191992822698</v>
      </c>
      <c r="Q12" s="23"/>
      <c r="R12" s="85">
        <f>R13+R14+R16+R18+R19+R20+R23+R28</f>
        <v>3739.8999999999996</v>
      </c>
      <c r="S12" s="96">
        <f t="shared" ref="S12:S68" si="4">R12/O12*100</f>
        <v>101.16860984120973</v>
      </c>
      <c r="T12" s="23"/>
      <c r="U12" s="21"/>
    </row>
    <row r="13" spans="1:21" s="12" customFormat="1" ht="120">
      <c r="A13" s="15"/>
      <c r="B13" s="43" t="s">
        <v>292</v>
      </c>
      <c r="C13" s="20">
        <v>394.3</v>
      </c>
      <c r="D13" s="83">
        <v>475</v>
      </c>
      <c r="E13" s="83">
        <v>332.3</v>
      </c>
      <c r="F13" s="83">
        <v>475</v>
      </c>
      <c r="G13" s="83">
        <v>409.6</v>
      </c>
      <c r="H13" s="89">
        <f t="shared" si="1"/>
        <v>86.231578947368419</v>
      </c>
      <c r="I13" s="102" t="s">
        <v>356</v>
      </c>
      <c r="J13" s="89">
        <f t="shared" si="2"/>
        <v>86.231578947368419</v>
      </c>
      <c r="K13" s="102" t="s">
        <v>356</v>
      </c>
      <c r="L13" s="82">
        <v>2136</v>
      </c>
      <c r="M13" s="13"/>
      <c r="N13" s="13"/>
      <c r="O13" s="83">
        <v>423.3</v>
      </c>
      <c r="P13" s="92">
        <f t="shared" si="3"/>
        <v>103.3447265625</v>
      </c>
      <c r="Q13" s="13"/>
      <c r="R13" s="83">
        <v>433.7</v>
      </c>
      <c r="S13" s="96">
        <f t="shared" si="4"/>
        <v>102.45688636900543</v>
      </c>
      <c r="T13" s="13"/>
      <c r="U13" s="24"/>
    </row>
    <row r="14" spans="1:21" s="12" customFormat="1" ht="83.25" customHeight="1">
      <c r="A14" s="15" t="s">
        <v>4</v>
      </c>
      <c r="B14" s="22" t="s">
        <v>17</v>
      </c>
      <c r="C14" s="20">
        <v>652.79999999999995</v>
      </c>
      <c r="D14" s="13">
        <v>753.9</v>
      </c>
      <c r="E14" s="13">
        <v>556.9</v>
      </c>
      <c r="F14" s="13">
        <v>753.9</v>
      </c>
      <c r="G14" s="13">
        <v>720.3</v>
      </c>
      <c r="H14" s="89">
        <f t="shared" si="1"/>
        <v>95.543175487465177</v>
      </c>
      <c r="I14" s="13"/>
      <c r="J14" s="89">
        <f t="shared" si="2"/>
        <v>95.543175487465177</v>
      </c>
      <c r="K14" s="13"/>
      <c r="L14" s="112">
        <v>720.3</v>
      </c>
      <c r="M14" s="13"/>
      <c r="N14" s="13"/>
      <c r="O14" s="83">
        <v>797.6</v>
      </c>
      <c r="P14" s="92">
        <f t="shared" si="3"/>
        <v>110.73163959461337</v>
      </c>
      <c r="Q14" s="13"/>
      <c r="R14" s="83">
        <v>797.6</v>
      </c>
      <c r="S14" s="96">
        <f t="shared" si="4"/>
        <v>100</v>
      </c>
      <c r="T14" s="13"/>
      <c r="U14" s="24"/>
    </row>
    <row r="15" spans="1:21" s="12" customFormat="1" ht="24">
      <c r="A15" s="15"/>
      <c r="B15" s="44" t="s">
        <v>293</v>
      </c>
      <c r="C15" s="20">
        <v>0</v>
      </c>
      <c r="D15" s="13">
        <v>0</v>
      </c>
      <c r="E15" s="13">
        <v>0</v>
      </c>
      <c r="F15" s="13">
        <v>0</v>
      </c>
      <c r="G15" s="13">
        <v>0</v>
      </c>
      <c r="H15" s="89"/>
      <c r="I15" s="13"/>
      <c r="J15" s="89"/>
      <c r="K15" s="13"/>
      <c r="L15" s="112">
        <v>0</v>
      </c>
      <c r="M15" s="13"/>
      <c r="N15" s="13"/>
      <c r="O15" s="83"/>
      <c r="P15" s="92"/>
      <c r="Q15" s="13"/>
      <c r="R15" s="83"/>
      <c r="S15" s="96"/>
      <c r="T15" s="13"/>
      <c r="U15" s="24"/>
    </row>
    <row r="16" spans="1:21" s="12" customFormat="1">
      <c r="A16" s="15"/>
      <c r="B16" s="42" t="s">
        <v>294</v>
      </c>
      <c r="C16" s="20">
        <v>0</v>
      </c>
      <c r="D16" s="83">
        <v>0.9</v>
      </c>
      <c r="E16" s="83">
        <v>0</v>
      </c>
      <c r="F16" s="83">
        <v>0.9</v>
      </c>
      <c r="G16" s="83">
        <v>1</v>
      </c>
      <c r="H16" s="89">
        <f t="shared" si="1"/>
        <v>111.11111111111111</v>
      </c>
      <c r="I16" s="13"/>
      <c r="J16" s="89">
        <f t="shared" si="2"/>
        <v>111.11111111111111</v>
      </c>
      <c r="K16" s="13"/>
      <c r="L16" s="83">
        <v>1</v>
      </c>
      <c r="M16" s="13"/>
      <c r="N16" s="13"/>
      <c r="O16" s="83">
        <v>1.1000000000000001</v>
      </c>
      <c r="P16" s="92">
        <f t="shared" si="3"/>
        <v>110.00000000000001</v>
      </c>
      <c r="Q16" s="13"/>
      <c r="R16" s="83">
        <v>1.1000000000000001</v>
      </c>
      <c r="S16" s="96">
        <f t="shared" si="4"/>
        <v>100</v>
      </c>
      <c r="T16" s="13"/>
      <c r="U16" s="24"/>
    </row>
    <row r="17" spans="1:21" s="12" customFormat="1" ht="24">
      <c r="A17" s="15"/>
      <c r="B17" s="44" t="s">
        <v>295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89"/>
      <c r="I17" s="13"/>
      <c r="J17" s="89"/>
      <c r="K17" s="13"/>
      <c r="L17" s="17">
        <v>0</v>
      </c>
      <c r="M17" s="13"/>
      <c r="N17" s="13"/>
      <c r="O17" s="83"/>
      <c r="P17" s="92"/>
      <c r="Q17" s="13"/>
      <c r="R17" s="83"/>
      <c r="S17" s="96"/>
      <c r="T17" s="13"/>
      <c r="U17" s="24"/>
    </row>
    <row r="18" spans="1:21" s="12" customFormat="1">
      <c r="A18" s="113"/>
      <c r="B18" s="44" t="s">
        <v>370</v>
      </c>
      <c r="C18" s="20">
        <v>0</v>
      </c>
      <c r="D18" s="20">
        <v>0</v>
      </c>
      <c r="E18" s="20">
        <v>0</v>
      </c>
      <c r="F18" s="20">
        <v>0</v>
      </c>
      <c r="G18" s="82">
        <v>760.3</v>
      </c>
      <c r="H18" s="89"/>
      <c r="I18" s="112"/>
      <c r="J18" s="89"/>
      <c r="K18" s="112"/>
      <c r="L18" s="82">
        <v>760.3</v>
      </c>
      <c r="M18" s="112"/>
      <c r="N18" s="112"/>
      <c r="O18" s="83">
        <v>790.2</v>
      </c>
      <c r="P18" s="92">
        <f t="shared" si="3"/>
        <v>103.93265816125215</v>
      </c>
      <c r="Q18" s="112"/>
      <c r="R18" s="83">
        <v>823</v>
      </c>
      <c r="S18" s="96">
        <f t="shared" si="4"/>
        <v>104.15084788661098</v>
      </c>
      <c r="T18" s="112"/>
      <c r="U18" s="24"/>
    </row>
    <row r="19" spans="1:21" s="12" customFormat="1" ht="75">
      <c r="A19" s="15"/>
      <c r="B19" s="44" t="s">
        <v>296</v>
      </c>
      <c r="C19" s="20">
        <v>221.7</v>
      </c>
      <c r="D19" s="82">
        <v>104.5</v>
      </c>
      <c r="E19" s="82">
        <v>80.099999999999994</v>
      </c>
      <c r="F19" s="82">
        <v>104.5</v>
      </c>
      <c r="G19" s="82">
        <v>92.9</v>
      </c>
      <c r="H19" s="89">
        <f t="shared" si="1"/>
        <v>88.89952153110049</v>
      </c>
      <c r="I19" s="81" t="s">
        <v>353</v>
      </c>
      <c r="J19" s="89">
        <f t="shared" si="2"/>
        <v>88.89952153110049</v>
      </c>
      <c r="K19" s="81" t="s">
        <v>353</v>
      </c>
      <c r="L19" s="82">
        <v>92.9</v>
      </c>
      <c r="M19" s="13"/>
      <c r="N19" s="13"/>
      <c r="O19" s="83">
        <v>92.9</v>
      </c>
      <c r="P19" s="92">
        <f t="shared" si="3"/>
        <v>100</v>
      </c>
      <c r="Q19" s="102"/>
      <c r="R19" s="83">
        <v>92.9</v>
      </c>
      <c r="S19" s="96">
        <f t="shared" si="4"/>
        <v>100</v>
      </c>
      <c r="T19" s="13"/>
      <c r="U19" s="24"/>
    </row>
    <row r="20" spans="1:21" s="12" customFormat="1" ht="75">
      <c r="A20" s="15"/>
      <c r="B20" s="44" t="s">
        <v>297</v>
      </c>
      <c r="C20" s="20">
        <v>1039.8</v>
      </c>
      <c r="D20" s="13">
        <v>906.7</v>
      </c>
      <c r="E20" s="13">
        <v>570.9</v>
      </c>
      <c r="F20" s="13">
        <v>906.7</v>
      </c>
      <c r="G20" s="82">
        <v>1304.5</v>
      </c>
      <c r="H20" s="89">
        <f t="shared" si="1"/>
        <v>143.87338700783059</v>
      </c>
      <c r="I20" s="102" t="s">
        <v>353</v>
      </c>
      <c r="J20" s="89">
        <f t="shared" si="2"/>
        <v>143.87338700783059</v>
      </c>
      <c r="K20" s="102" t="s">
        <v>353</v>
      </c>
      <c r="L20" s="82">
        <v>1304.5</v>
      </c>
      <c r="M20" s="13"/>
      <c r="N20" s="13"/>
      <c r="O20" s="83">
        <v>1304.5</v>
      </c>
      <c r="P20" s="92">
        <f t="shared" si="3"/>
        <v>100</v>
      </c>
      <c r="Q20" s="13"/>
      <c r="R20" s="83">
        <v>1304.5</v>
      </c>
      <c r="S20" s="96">
        <f t="shared" si="4"/>
        <v>100</v>
      </c>
      <c r="T20" s="13"/>
      <c r="U20" s="24"/>
    </row>
    <row r="21" spans="1:21" s="12" customFormat="1">
      <c r="A21" s="15"/>
      <c r="B21" s="44" t="s">
        <v>298</v>
      </c>
      <c r="C21" s="20">
        <v>0</v>
      </c>
      <c r="D21" s="13">
        <v>0</v>
      </c>
      <c r="E21" s="13">
        <v>0</v>
      </c>
      <c r="F21" s="13">
        <v>0</v>
      </c>
      <c r="G21" s="13">
        <v>0</v>
      </c>
      <c r="H21" s="89"/>
      <c r="I21" s="13"/>
      <c r="J21" s="89"/>
      <c r="K21" s="13"/>
      <c r="L21" s="112">
        <v>0</v>
      </c>
      <c r="M21" s="13"/>
      <c r="N21" s="13"/>
      <c r="O21" s="83"/>
      <c r="P21" s="92"/>
      <c r="Q21" s="13"/>
      <c r="R21" s="83"/>
      <c r="S21" s="96"/>
      <c r="T21" s="13"/>
      <c r="U21" s="24"/>
    </row>
    <row r="22" spans="1:21" s="12" customFormat="1" ht="24">
      <c r="A22" s="15"/>
      <c r="B22" s="44" t="s">
        <v>299</v>
      </c>
      <c r="C22" s="20"/>
      <c r="D22" s="13"/>
      <c r="E22" s="13"/>
      <c r="F22" s="13"/>
      <c r="G22" s="13"/>
      <c r="H22" s="89"/>
      <c r="I22" s="13"/>
      <c r="J22" s="89"/>
      <c r="K22" s="13"/>
      <c r="L22" s="112"/>
      <c r="M22" s="13"/>
      <c r="N22" s="13"/>
      <c r="O22" s="83"/>
      <c r="P22" s="92"/>
      <c r="Q22" s="13"/>
      <c r="R22" s="83"/>
      <c r="S22" s="96"/>
      <c r="T22" s="13"/>
      <c r="U22" s="24"/>
    </row>
    <row r="23" spans="1:21" s="12" customFormat="1" ht="24">
      <c r="A23" s="15"/>
      <c r="B23" s="44" t="s">
        <v>300</v>
      </c>
      <c r="C23" s="20">
        <v>296.5</v>
      </c>
      <c r="D23" s="83">
        <v>261.5</v>
      </c>
      <c r="E23" s="83">
        <v>169.1</v>
      </c>
      <c r="F23" s="83">
        <v>261.5</v>
      </c>
      <c r="G23" s="83">
        <v>269.2</v>
      </c>
      <c r="H23" s="89">
        <f t="shared" si="1"/>
        <v>102.94455066921606</v>
      </c>
      <c r="I23" s="13"/>
      <c r="J23" s="89">
        <f t="shared" si="2"/>
        <v>102.94455066921606</v>
      </c>
      <c r="K23" s="13"/>
      <c r="L23" s="83">
        <v>269.2</v>
      </c>
      <c r="M23" s="13"/>
      <c r="N23" s="13"/>
      <c r="O23" s="83">
        <v>277.7</v>
      </c>
      <c r="P23" s="92">
        <f t="shared" si="3"/>
        <v>103.15750371471026</v>
      </c>
      <c r="Q23" s="13"/>
      <c r="R23" s="83">
        <v>277.7</v>
      </c>
      <c r="S23" s="96">
        <f t="shared" si="4"/>
        <v>100</v>
      </c>
      <c r="T23" s="13"/>
      <c r="U23" s="24"/>
    </row>
    <row r="24" spans="1:21" s="12" customFormat="1">
      <c r="A24" s="15"/>
      <c r="B24" s="45" t="s">
        <v>301</v>
      </c>
      <c r="C24" s="20">
        <v>0</v>
      </c>
      <c r="D24" s="13">
        <v>0</v>
      </c>
      <c r="E24" s="13">
        <v>0</v>
      </c>
      <c r="F24" s="13">
        <v>0</v>
      </c>
      <c r="G24" s="13">
        <v>0</v>
      </c>
      <c r="H24" s="89"/>
      <c r="I24" s="13"/>
      <c r="J24" s="89"/>
      <c r="K24" s="13"/>
      <c r="L24" s="112">
        <v>0</v>
      </c>
      <c r="M24" s="13"/>
      <c r="N24" s="13"/>
      <c r="O24" s="83"/>
      <c r="P24" s="92"/>
      <c r="Q24" s="13"/>
      <c r="R24" s="83"/>
      <c r="S24" s="96"/>
      <c r="T24" s="13"/>
      <c r="U24" s="24"/>
    </row>
    <row r="25" spans="1:21" s="12" customFormat="1" ht="24">
      <c r="A25" s="15"/>
      <c r="B25" s="44" t="s">
        <v>302</v>
      </c>
      <c r="C25" s="20">
        <v>0.1</v>
      </c>
      <c r="D25" s="13">
        <v>0</v>
      </c>
      <c r="E25" s="13">
        <v>35.4</v>
      </c>
      <c r="F25" s="13">
        <v>35.4</v>
      </c>
      <c r="G25" s="13">
        <v>0</v>
      </c>
      <c r="H25" s="89"/>
      <c r="I25" s="13"/>
      <c r="J25" s="89">
        <f t="shared" si="2"/>
        <v>0</v>
      </c>
      <c r="K25" s="13"/>
      <c r="L25" s="112">
        <v>0</v>
      </c>
      <c r="M25" s="13"/>
      <c r="N25" s="13"/>
      <c r="O25" s="83"/>
      <c r="P25" s="92"/>
      <c r="Q25" s="13"/>
      <c r="R25" s="83"/>
      <c r="S25" s="96"/>
      <c r="T25" s="13"/>
      <c r="U25" s="24"/>
    </row>
    <row r="26" spans="1:21" s="12" customFormat="1" ht="24">
      <c r="A26" s="15"/>
      <c r="B26" s="44" t="s">
        <v>303</v>
      </c>
      <c r="C26" s="20">
        <v>0</v>
      </c>
      <c r="D26" s="13">
        <v>0</v>
      </c>
      <c r="E26" s="13">
        <v>0</v>
      </c>
      <c r="F26" s="13">
        <v>0</v>
      </c>
      <c r="G26" s="13">
        <v>0</v>
      </c>
      <c r="H26" s="89"/>
      <c r="I26" s="13"/>
      <c r="J26" s="89"/>
      <c r="K26" s="13"/>
      <c r="L26" s="112">
        <v>0</v>
      </c>
      <c r="M26" s="13"/>
      <c r="N26" s="13"/>
      <c r="O26" s="83"/>
      <c r="P26" s="92"/>
      <c r="Q26" s="13"/>
      <c r="R26" s="83"/>
      <c r="S26" s="96"/>
      <c r="T26" s="13"/>
      <c r="U26" s="24"/>
    </row>
    <row r="27" spans="1:21" s="12" customFormat="1">
      <c r="A27" s="15"/>
      <c r="B27" s="44" t="s">
        <v>304</v>
      </c>
      <c r="C27" s="20">
        <v>0</v>
      </c>
      <c r="D27" s="13">
        <v>0</v>
      </c>
      <c r="E27" s="13">
        <v>0</v>
      </c>
      <c r="F27" s="13">
        <v>0</v>
      </c>
      <c r="G27" s="13">
        <v>0</v>
      </c>
      <c r="H27" s="89"/>
      <c r="I27" s="13"/>
      <c r="J27" s="89"/>
      <c r="K27" s="13"/>
      <c r="L27" s="112">
        <v>0</v>
      </c>
      <c r="M27" s="13"/>
      <c r="N27" s="13"/>
      <c r="O27" s="83"/>
      <c r="P27" s="92"/>
      <c r="Q27" s="13"/>
      <c r="R27" s="83"/>
      <c r="S27" s="96"/>
      <c r="T27" s="13"/>
      <c r="U27" s="24"/>
    </row>
    <row r="28" spans="1:21" s="12" customFormat="1" ht="96.75" customHeight="1">
      <c r="A28" s="15"/>
      <c r="B28" s="44" t="s">
        <v>305</v>
      </c>
      <c r="C28" s="20">
        <v>39</v>
      </c>
      <c r="D28" s="83">
        <v>8.6999999999999993</v>
      </c>
      <c r="E28" s="83">
        <v>11.5</v>
      </c>
      <c r="F28" s="83">
        <v>11.5</v>
      </c>
      <c r="G28" s="83">
        <v>9</v>
      </c>
      <c r="H28" s="89">
        <f t="shared" si="1"/>
        <v>103.44827586206897</v>
      </c>
      <c r="I28" s="102"/>
      <c r="J28" s="89">
        <f t="shared" si="2"/>
        <v>78.260869565217391</v>
      </c>
      <c r="K28" s="102" t="s">
        <v>357</v>
      </c>
      <c r="L28" s="83">
        <v>9</v>
      </c>
      <c r="M28" s="13"/>
      <c r="N28" s="13"/>
      <c r="O28" s="83">
        <v>9.4</v>
      </c>
      <c r="P28" s="92">
        <f t="shared" si="3"/>
        <v>104.44444444444446</v>
      </c>
      <c r="Q28" s="13"/>
      <c r="R28" s="83">
        <v>9.4</v>
      </c>
      <c r="S28" s="96">
        <f t="shared" si="4"/>
        <v>100</v>
      </c>
      <c r="T28" s="13"/>
      <c r="U28" s="24"/>
    </row>
    <row r="29" spans="1:21" s="12" customFormat="1">
      <c r="A29" s="15"/>
      <c r="B29" s="44" t="s">
        <v>306</v>
      </c>
      <c r="C29" s="20">
        <v>-79.900000000000006</v>
      </c>
      <c r="D29" s="13">
        <v>0</v>
      </c>
      <c r="E29" s="13"/>
      <c r="F29" s="13"/>
      <c r="G29" s="13"/>
      <c r="H29" s="89"/>
      <c r="I29" s="13"/>
      <c r="J29" s="89"/>
      <c r="K29" s="13"/>
      <c r="L29" s="13"/>
      <c r="M29" s="13"/>
      <c r="N29" s="13"/>
      <c r="O29" s="83"/>
      <c r="P29" s="92"/>
      <c r="Q29" s="13"/>
      <c r="R29" s="83"/>
      <c r="S29" s="96"/>
      <c r="T29" s="13"/>
      <c r="U29" s="24"/>
    </row>
    <row r="30" spans="1:21" s="12" customFormat="1">
      <c r="A30" s="15">
        <v>2</v>
      </c>
      <c r="B30" s="22" t="s">
        <v>18</v>
      </c>
      <c r="C30" s="20">
        <f>C31+C32+C35+C36+C37</f>
        <v>5018.6000000000004</v>
      </c>
      <c r="D30" s="20">
        <f>D31+D32+D35+D36+D37</f>
        <v>5643.6</v>
      </c>
      <c r="E30" s="20">
        <f t="shared" ref="E30:F30" si="5">E31+E32+E35+E36+E37</f>
        <v>4765.1000000000004</v>
      </c>
      <c r="F30" s="20">
        <f t="shared" si="5"/>
        <v>5643.6</v>
      </c>
      <c r="G30" s="20">
        <v>6751.4</v>
      </c>
      <c r="H30" s="89">
        <f t="shared" si="1"/>
        <v>119.62931462187254</v>
      </c>
      <c r="I30" s="120" t="s">
        <v>369</v>
      </c>
      <c r="J30" s="89">
        <f t="shared" si="2"/>
        <v>119.62931462187254</v>
      </c>
      <c r="K30" s="120" t="s">
        <v>369</v>
      </c>
      <c r="L30" s="20">
        <v>6751.4</v>
      </c>
      <c r="M30" s="20"/>
      <c r="N30" s="20"/>
      <c r="O30" s="86">
        <f>O33</f>
        <v>5802.9</v>
      </c>
      <c r="P30" s="92">
        <f t="shared" si="3"/>
        <v>85.951062001955151</v>
      </c>
      <c r="Q30" s="120" t="s">
        <v>369</v>
      </c>
      <c r="R30" s="86">
        <f>R33</f>
        <v>6030.4</v>
      </c>
      <c r="S30" s="96">
        <f t="shared" si="4"/>
        <v>103.92045356632029</v>
      </c>
      <c r="T30" s="20"/>
      <c r="U30" s="24"/>
    </row>
    <row r="31" spans="1:21" s="38" customFormat="1" ht="38.25">
      <c r="A31" s="33" t="s">
        <v>19</v>
      </c>
      <c r="B31" s="34" t="s">
        <v>20</v>
      </c>
      <c r="C31" s="35">
        <v>0</v>
      </c>
      <c r="D31" s="36"/>
      <c r="E31" s="36"/>
      <c r="F31" s="36"/>
      <c r="G31" s="36"/>
      <c r="H31" s="89"/>
      <c r="I31" s="121"/>
      <c r="J31" s="89"/>
      <c r="K31" s="121"/>
      <c r="L31" s="36"/>
      <c r="M31" s="36"/>
      <c r="N31" s="36"/>
      <c r="O31" s="84"/>
      <c r="P31" s="92"/>
      <c r="Q31" s="121"/>
      <c r="R31" s="84"/>
      <c r="S31" s="96"/>
      <c r="T31" s="36"/>
      <c r="U31" s="37"/>
    </row>
    <row r="32" spans="1:21" s="38" customFormat="1" ht="25.5" customHeight="1">
      <c r="A32" s="33" t="s">
        <v>21</v>
      </c>
      <c r="B32" s="34" t="s">
        <v>22</v>
      </c>
      <c r="C32" s="39">
        <f>C33+C34</f>
        <v>5018.6000000000004</v>
      </c>
      <c r="D32" s="39">
        <f>D33+D34</f>
        <v>5643.6</v>
      </c>
      <c r="E32" s="39">
        <f t="shared" ref="E32:F32" si="6">E33+E34</f>
        <v>4765.1000000000004</v>
      </c>
      <c r="F32" s="39">
        <f t="shared" si="6"/>
        <v>5643.6</v>
      </c>
      <c r="G32" s="100">
        <f>G33</f>
        <v>6751.4</v>
      </c>
      <c r="H32" s="89">
        <f t="shared" si="1"/>
        <v>119.62931462187254</v>
      </c>
      <c r="I32" s="121"/>
      <c r="J32" s="89">
        <f t="shared" si="2"/>
        <v>119.62931462187254</v>
      </c>
      <c r="K32" s="121"/>
      <c r="L32" s="100">
        <f>L33</f>
        <v>6751.4</v>
      </c>
      <c r="M32" s="39"/>
      <c r="N32" s="39"/>
      <c r="O32" s="93">
        <f>O33</f>
        <v>5802.9</v>
      </c>
      <c r="P32" s="92">
        <f t="shared" si="3"/>
        <v>85.951062001955151</v>
      </c>
      <c r="Q32" s="121"/>
      <c r="R32" s="93">
        <f>R33</f>
        <v>6030.4</v>
      </c>
      <c r="S32" s="96">
        <f t="shared" si="4"/>
        <v>103.92045356632029</v>
      </c>
      <c r="T32" s="39"/>
      <c r="U32" s="37"/>
    </row>
    <row r="33" spans="1:21" s="38" customFormat="1">
      <c r="A33" s="33" t="s">
        <v>23</v>
      </c>
      <c r="B33" s="34" t="s">
        <v>24</v>
      </c>
      <c r="C33" s="35">
        <v>5018.6000000000004</v>
      </c>
      <c r="D33" s="84">
        <v>5643.6</v>
      </c>
      <c r="E33" s="84">
        <v>4765.1000000000004</v>
      </c>
      <c r="F33" s="84">
        <v>5643.6</v>
      </c>
      <c r="G33" s="84">
        <v>6751.4</v>
      </c>
      <c r="H33" s="89">
        <f t="shared" si="1"/>
        <v>119.62931462187254</v>
      </c>
      <c r="I33" s="122"/>
      <c r="J33" s="89">
        <f t="shared" si="2"/>
        <v>119.62931462187254</v>
      </c>
      <c r="K33" s="122"/>
      <c r="L33" s="84">
        <v>6751.4</v>
      </c>
      <c r="M33" s="36"/>
      <c r="N33" s="36"/>
      <c r="O33" s="84">
        <v>5802.9</v>
      </c>
      <c r="P33" s="92">
        <f t="shared" si="3"/>
        <v>85.951062001955151</v>
      </c>
      <c r="Q33" s="122"/>
      <c r="R33" s="84">
        <v>6030.4</v>
      </c>
      <c r="S33" s="96">
        <f t="shared" si="4"/>
        <v>103.92045356632029</v>
      </c>
      <c r="T33" s="36"/>
      <c r="U33" s="37"/>
    </row>
    <row r="34" spans="1:21" s="38" customFormat="1" ht="25.5">
      <c r="A34" s="33" t="s">
        <v>25</v>
      </c>
      <c r="B34" s="34" t="s">
        <v>26</v>
      </c>
      <c r="C34" s="35">
        <v>0</v>
      </c>
      <c r="D34" s="36"/>
      <c r="E34" s="36"/>
      <c r="F34" s="36"/>
      <c r="G34" s="36"/>
      <c r="H34" s="89"/>
      <c r="I34" s="36"/>
      <c r="J34" s="89"/>
      <c r="K34" s="36"/>
      <c r="L34" s="36"/>
      <c r="M34" s="36"/>
      <c r="N34" s="36"/>
      <c r="O34" s="84"/>
      <c r="P34" s="92"/>
      <c r="Q34" s="36"/>
      <c r="R34" s="84"/>
      <c r="S34" s="96"/>
      <c r="T34" s="36"/>
      <c r="U34" s="37"/>
    </row>
    <row r="35" spans="1:21" s="38" customFormat="1" ht="38.25">
      <c r="A35" s="33" t="s">
        <v>27</v>
      </c>
      <c r="B35" s="34" t="s">
        <v>28</v>
      </c>
      <c r="C35" s="35"/>
      <c r="D35" s="36"/>
      <c r="E35" s="36"/>
      <c r="F35" s="36"/>
      <c r="G35" s="36"/>
      <c r="H35" s="89"/>
      <c r="I35" s="36"/>
      <c r="J35" s="89"/>
      <c r="K35" s="36"/>
      <c r="L35" s="36"/>
      <c r="M35" s="36"/>
      <c r="N35" s="36"/>
      <c r="O35" s="84"/>
      <c r="P35" s="92"/>
      <c r="Q35" s="36"/>
      <c r="R35" s="84"/>
      <c r="S35" s="96"/>
      <c r="T35" s="36"/>
      <c r="U35" s="37"/>
    </row>
    <row r="36" spans="1:21" s="38" customFormat="1" ht="38.25">
      <c r="A36" s="33" t="s">
        <v>29</v>
      </c>
      <c r="B36" s="34" t="s">
        <v>30</v>
      </c>
      <c r="C36" s="35"/>
      <c r="D36" s="36"/>
      <c r="E36" s="36"/>
      <c r="F36" s="36"/>
      <c r="G36" s="36"/>
      <c r="H36" s="89"/>
      <c r="I36" s="36"/>
      <c r="J36" s="89"/>
      <c r="K36" s="36"/>
      <c r="L36" s="36"/>
      <c r="M36" s="36"/>
      <c r="N36" s="36"/>
      <c r="O36" s="84"/>
      <c r="P36" s="92"/>
      <c r="Q36" s="36"/>
      <c r="R36" s="84"/>
      <c r="S36" s="96"/>
      <c r="T36" s="36"/>
      <c r="U36" s="37"/>
    </row>
    <row r="37" spans="1:21" s="38" customFormat="1">
      <c r="A37" s="33" t="s">
        <v>31</v>
      </c>
      <c r="B37" s="34" t="s">
        <v>32</v>
      </c>
      <c r="C37" s="35"/>
      <c r="D37" s="36"/>
      <c r="E37" s="36"/>
      <c r="F37" s="36"/>
      <c r="G37" s="36"/>
      <c r="H37" s="89"/>
      <c r="I37" s="36"/>
      <c r="J37" s="89"/>
      <c r="K37" s="36"/>
      <c r="L37" s="36"/>
      <c r="M37" s="36"/>
      <c r="N37" s="36"/>
      <c r="O37" s="84"/>
      <c r="P37" s="92"/>
      <c r="Q37" s="36"/>
      <c r="R37" s="84"/>
      <c r="S37" s="96"/>
      <c r="T37" s="36"/>
      <c r="U37" s="37"/>
    </row>
    <row r="38" spans="1:21" s="12" customFormat="1" ht="30">
      <c r="A38" s="15">
        <v>3</v>
      </c>
      <c r="B38" s="22" t="s">
        <v>33</v>
      </c>
      <c r="C38" s="23">
        <v>300.60000000000002</v>
      </c>
      <c r="D38" s="13">
        <v>690.9</v>
      </c>
      <c r="E38" s="83">
        <v>690.9</v>
      </c>
      <c r="F38" s="106">
        <v>1200</v>
      </c>
      <c r="G38" s="13"/>
      <c r="H38" s="89"/>
      <c r="I38" s="13"/>
      <c r="J38" s="89"/>
      <c r="K38" s="13"/>
      <c r="L38" s="13"/>
      <c r="M38" s="13"/>
      <c r="N38" s="13"/>
      <c r="O38" s="83"/>
      <c r="P38" s="92"/>
      <c r="Q38" s="13"/>
      <c r="R38" s="83"/>
      <c r="S38" s="96"/>
      <c r="T38" s="13"/>
      <c r="U38" s="24"/>
    </row>
    <row r="39" spans="1:21" s="12" customFormat="1">
      <c r="A39" s="15" t="s">
        <v>10</v>
      </c>
      <c r="B39" s="22" t="s">
        <v>34</v>
      </c>
      <c r="C39" s="23"/>
      <c r="D39" s="102"/>
      <c r="E39" s="102"/>
      <c r="F39" s="102"/>
      <c r="G39" s="13"/>
      <c r="H39" s="89"/>
      <c r="I39" s="13"/>
      <c r="J39" s="89"/>
      <c r="K39" s="13"/>
      <c r="L39" s="13"/>
      <c r="M39" s="13"/>
      <c r="N39" s="13"/>
      <c r="O39" s="83"/>
      <c r="P39" s="92"/>
      <c r="Q39" s="13"/>
      <c r="R39" s="83"/>
      <c r="S39" s="96"/>
      <c r="T39" s="13"/>
      <c r="U39" s="24"/>
    </row>
    <row r="40" spans="1:21" s="12" customFormat="1">
      <c r="A40" s="15">
        <v>4</v>
      </c>
      <c r="B40" s="22" t="s">
        <v>35</v>
      </c>
      <c r="C40" s="23">
        <v>0</v>
      </c>
      <c r="D40" s="13"/>
      <c r="E40" s="13"/>
      <c r="F40" s="13"/>
      <c r="G40" s="13"/>
      <c r="H40" s="89"/>
      <c r="I40" s="13"/>
      <c r="J40" s="89"/>
      <c r="K40" s="13"/>
      <c r="L40" s="13"/>
      <c r="M40" s="13"/>
      <c r="N40" s="13"/>
      <c r="O40" s="83"/>
      <c r="P40" s="92"/>
      <c r="Q40" s="13"/>
      <c r="R40" s="83"/>
      <c r="S40" s="96"/>
      <c r="T40" s="13"/>
      <c r="U40" s="24"/>
    </row>
    <row r="41" spans="1:21" s="12" customFormat="1">
      <c r="A41" s="15">
        <v>5</v>
      </c>
      <c r="B41" s="22" t="s">
        <v>36</v>
      </c>
      <c r="C41" s="23">
        <v>0</v>
      </c>
      <c r="D41" s="13"/>
      <c r="E41" s="13"/>
      <c r="F41" s="13"/>
      <c r="G41" s="13"/>
      <c r="H41" s="89"/>
      <c r="I41" s="13"/>
      <c r="J41" s="89"/>
      <c r="K41" s="13"/>
      <c r="L41" s="13"/>
      <c r="M41" s="13"/>
      <c r="N41" s="13"/>
      <c r="O41" s="83"/>
      <c r="P41" s="92"/>
      <c r="Q41" s="13"/>
      <c r="R41" s="83"/>
      <c r="S41" s="96"/>
      <c r="T41" s="13"/>
      <c r="U41" s="24"/>
    </row>
    <row r="42" spans="1:21" s="12" customFormat="1">
      <c r="A42" s="15">
        <v>6</v>
      </c>
      <c r="B42" s="22" t="s">
        <v>37</v>
      </c>
      <c r="C42" s="23">
        <v>0</v>
      </c>
      <c r="D42" s="13"/>
      <c r="E42" s="13"/>
      <c r="F42" s="13"/>
      <c r="G42" s="13"/>
      <c r="H42" s="89"/>
      <c r="I42" s="13"/>
      <c r="J42" s="89"/>
      <c r="K42" s="13"/>
      <c r="L42" s="13"/>
      <c r="M42" s="13"/>
      <c r="N42" s="13"/>
      <c r="O42" s="83"/>
      <c r="P42" s="92"/>
      <c r="Q42" s="13"/>
      <c r="R42" s="83"/>
      <c r="S42" s="96"/>
      <c r="T42" s="13"/>
      <c r="U42" s="24"/>
    </row>
    <row r="43" spans="1:21" s="12" customFormat="1">
      <c r="A43" s="15">
        <v>7</v>
      </c>
      <c r="B43" s="22" t="s">
        <v>38</v>
      </c>
      <c r="C43" s="23">
        <v>853.8</v>
      </c>
      <c r="D43" s="13"/>
      <c r="E43" s="13"/>
      <c r="F43" s="13"/>
      <c r="G43" s="13"/>
      <c r="H43" s="89"/>
      <c r="I43" s="13"/>
      <c r="J43" s="89"/>
      <c r="K43" s="13"/>
      <c r="L43" s="13"/>
      <c r="M43" s="13"/>
      <c r="N43" s="13"/>
      <c r="O43" s="83"/>
      <c r="P43" s="92"/>
      <c r="Q43" s="13"/>
      <c r="R43" s="83"/>
      <c r="S43" s="96"/>
      <c r="T43" s="13"/>
      <c r="U43" s="24"/>
    </row>
    <row r="44" spans="1:21" s="12" customFormat="1" ht="45">
      <c r="A44" s="15" t="s">
        <v>39</v>
      </c>
      <c r="B44" s="22" t="s">
        <v>40</v>
      </c>
      <c r="C44" s="23">
        <v>0</v>
      </c>
      <c r="D44" s="13"/>
      <c r="E44" s="13"/>
      <c r="F44" s="13"/>
      <c r="G44" s="13"/>
      <c r="H44" s="89"/>
      <c r="I44" s="13"/>
      <c r="J44" s="89"/>
      <c r="K44" s="13"/>
      <c r="L44" s="13"/>
      <c r="M44" s="13"/>
      <c r="N44" s="13"/>
      <c r="O44" s="83"/>
      <c r="P44" s="92"/>
      <c r="Q44" s="13"/>
      <c r="R44" s="83"/>
      <c r="S44" s="96"/>
      <c r="T44" s="13"/>
      <c r="U44" s="24"/>
    </row>
    <row r="45" spans="1:21" s="12" customFormat="1">
      <c r="A45" s="15" t="s">
        <v>4</v>
      </c>
      <c r="B45" s="16" t="s">
        <v>41</v>
      </c>
      <c r="C45" s="17">
        <f>C47+C92+C111+C132+C146</f>
        <v>8046.3</v>
      </c>
      <c r="D45" s="17">
        <f>D47+D92+D111+D132+D146</f>
        <v>8154.7999999999993</v>
      </c>
      <c r="E45" s="17">
        <f>E47+E92+E111+E132+E146</f>
        <v>6055.9999999999991</v>
      </c>
      <c r="F45" s="17">
        <f t="shared" ref="F45" si="7">F47+F92+F111+F132+F146</f>
        <v>8154.7999999999993</v>
      </c>
      <c r="G45" s="17">
        <f>G47+G132+G146</f>
        <v>10318.199999999999</v>
      </c>
      <c r="H45" s="110">
        <f t="shared" si="1"/>
        <v>126.52916073968706</v>
      </c>
      <c r="I45" s="17"/>
      <c r="J45" s="89">
        <f t="shared" si="2"/>
        <v>126.52916073968706</v>
      </c>
      <c r="K45" s="17"/>
      <c r="L45" s="17">
        <f>L47+L132+L146</f>
        <v>7754.9</v>
      </c>
      <c r="M45" s="17"/>
      <c r="N45" s="17"/>
      <c r="O45" s="90">
        <f t="shared" ref="O45" si="8">O47+O92+O111+O132+O146</f>
        <v>9499.5999999999985</v>
      </c>
      <c r="P45" s="92">
        <f t="shared" si="3"/>
        <v>92.066445697893045</v>
      </c>
      <c r="Q45" s="17"/>
      <c r="R45" s="90">
        <f t="shared" ref="R45" si="9">R47+R92+R111+R132+R146</f>
        <v>9770.3000000000011</v>
      </c>
      <c r="S45" s="96">
        <f t="shared" si="4"/>
        <v>102.8495936671018</v>
      </c>
      <c r="T45" s="17"/>
      <c r="U45" s="24"/>
    </row>
    <row r="46" spans="1:21" s="12" customFormat="1">
      <c r="A46" s="15" t="s">
        <v>4</v>
      </c>
      <c r="B46" s="19" t="s">
        <v>42</v>
      </c>
      <c r="C46" s="20"/>
      <c r="D46" s="13"/>
      <c r="E46" s="13"/>
      <c r="F46" s="13"/>
      <c r="G46" s="102"/>
      <c r="H46" s="89"/>
      <c r="I46" s="13"/>
      <c r="J46" s="89"/>
      <c r="K46" s="13"/>
      <c r="L46" s="112"/>
      <c r="M46" s="13"/>
      <c r="N46" s="13"/>
      <c r="O46" s="83"/>
      <c r="P46" s="92"/>
      <c r="Q46" s="13"/>
      <c r="R46" s="83"/>
      <c r="S46" s="96"/>
      <c r="T46" s="13"/>
      <c r="U46" s="24"/>
    </row>
    <row r="47" spans="1:21" s="12" customFormat="1" ht="28.5">
      <c r="A47" s="25">
        <v>1</v>
      </c>
      <c r="B47" s="26" t="s">
        <v>289</v>
      </c>
      <c r="C47" s="17">
        <f>C49+C65+C71+C74+C77+C80+C83+C86+C91</f>
        <v>5669</v>
      </c>
      <c r="D47" s="17">
        <f>D49+D65+D71+D74+D77+D80+D83+D86+D91</f>
        <v>6257.4</v>
      </c>
      <c r="E47" s="17">
        <f>E49+E65+E71+E74+E77+E80+E83+E86+E91</f>
        <v>4638.4999999999991</v>
      </c>
      <c r="F47" s="17">
        <f t="shared" ref="F47" si="10">F49+F65+F71+F74+F77+F80+F83+F86+F91</f>
        <v>6257.4</v>
      </c>
      <c r="G47" s="17">
        <f>G49+G65+G71+G74+G77+G80+G83+G86+I134</f>
        <v>7397.7</v>
      </c>
      <c r="H47" s="91">
        <f t="shared" si="1"/>
        <v>118.22322370313549</v>
      </c>
      <c r="I47" s="17"/>
      <c r="J47" s="89">
        <f t="shared" si="2"/>
        <v>118.22322370313549</v>
      </c>
      <c r="K47" s="17"/>
      <c r="L47" s="17">
        <f>L49+L65+L71+L74+L77+L80+L83+L86+N134</f>
        <v>5261.7</v>
      </c>
      <c r="M47" s="49"/>
      <c r="N47" s="49"/>
      <c r="O47" s="90">
        <f>O49+O65+O71+O83+O86</f>
        <v>7111.5</v>
      </c>
      <c r="P47" s="92">
        <f t="shared" si="3"/>
        <v>96.131229976884711</v>
      </c>
      <c r="Q47" s="17"/>
      <c r="R47" s="90">
        <f>R49+R65+R71+R83+R86</f>
        <v>7314.5</v>
      </c>
      <c r="S47" s="96">
        <f t="shared" si="4"/>
        <v>102.85453139281447</v>
      </c>
      <c r="T47" s="17"/>
      <c r="U47" s="24"/>
    </row>
    <row r="48" spans="1:21">
      <c r="A48" s="15" t="s">
        <v>4</v>
      </c>
      <c r="B48" s="19" t="s">
        <v>15</v>
      </c>
      <c r="C48" s="20"/>
      <c r="D48" s="13"/>
      <c r="E48" s="13"/>
      <c r="F48" s="13"/>
      <c r="G48" s="102"/>
      <c r="H48" s="91"/>
      <c r="I48" s="13"/>
      <c r="J48" s="89"/>
      <c r="K48" s="13"/>
      <c r="L48" s="112"/>
      <c r="M48" s="50"/>
      <c r="N48" s="50"/>
      <c r="O48" s="83"/>
      <c r="P48" s="92"/>
      <c r="Q48" s="13"/>
      <c r="R48" s="83"/>
      <c r="S48" s="96"/>
      <c r="T48" s="13"/>
      <c r="U48" s="21"/>
    </row>
    <row r="49" spans="1:21">
      <c r="A49" s="15" t="s">
        <v>43</v>
      </c>
      <c r="B49" s="22" t="s">
        <v>44</v>
      </c>
      <c r="C49" s="20">
        <f>C51+C52+C55</f>
        <v>4381.6000000000004</v>
      </c>
      <c r="D49" s="20">
        <f t="shared" ref="D49:F49" si="11">D51+D52+D55</f>
        <v>5219.2999999999993</v>
      </c>
      <c r="E49" s="20">
        <f t="shared" si="11"/>
        <v>3784.2</v>
      </c>
      <c r="F49" s="20">
        <f t="shared" si="11"/>
        <v>5219.2999999999993</v>
      </c>
      <c r="G49" s="20">
        <f t="shared" ref="G49" si="12">G51+G52+G55</f>
        <v>5806</v>
      </c>
      <c r="H49" s="91">
        <f t="shared" si="1"/>
        <v>111.24097101143833</v>
      </c>
      <c r="I49" s="20"/>
      <c r="J49" s="89">
        <f t="shared" si="2"/>
        <v>111.24097101143833</v>
      </c>
      <c r="K49" s="20"/>
      <c r="L49" s="20">
        <f t="shared" ref="L49" si="13">L51+L52+L55</f>
        <v>3670</v>
      </c>
      <c r="M49" s="51"/>
      <c r="N49" s="51"/>
      <c r="O49" s="86">
        <f>O51+O52</f>
        <v>5951.6</v>
      </c>
      <c r="P49" s="92">
        <f t="shared" si="3"/>
        <v>102.50775060282467</v>
      </c>
      <c r="Q49" s="20"/>
      <c r="R49" s="86">
        <f>R51+R52</f>
        <v>6119.5</v>
      </c>
      <c r="S49" s="96">
        <f t="shared" si="4"/>
        <v>102.82109012702465</v>
      </c>
      <c r="T49" s="20"/>
      <c r="U49" s="21"/>
    </row>
    <row r="50" spans="1:21">
      <c r="A50" s="15" t="s">
        <v>4</v>
      </c>
      <c r="B50" s="19" t="s">
        <v>45</v>
      </c>
      <c r="C50" s="20"/>
      <c r="D50" s="13"/>
      <c r="E50" s="13"/>
      <c r="F50" s="13"/>
      <c r="G50" s="102"/>
      <c r="H50" s="91"/>
      <c r="I50" s="13"/>
      <c r="J50" s="89"/>
      <c r="K50" s="13"/>
      <c r="L50" s="112"/>
      <c r="M50" s="50"/>
      <c r="N50" s="50"/>
      <c r="O50" s="83"/>
      <c r="P50" s="92"/>
      <c r="Q50" s="13"/>
      <c r="R50" s="83"/>
      <c r="S50" s="96"/>
      <c r="T50" s="13"/>
      <c r="U50" s="21"/>
    </row>
    <row r="51" spans="1:21" ht="147.75" customHeight="1">
      <c r="A51" s="15" t="s">
        <v>46</v>
      </c>
      <c r="B51" s="22" t="s">
        <v>47</v>
      </c>
      <c r="C51" s="23">
        <v>3228.3</v>
      </c>
      <c r="D51" s="13">
        <v>3392.7</v>
      </c>
      <c r="E51" s="82">
        <v>2316.5</v>
      </c>
      <c r="F51" s="82">
        <v>3392.7</v>
      </c>
      <c r="G51" s="82">
        <v>3670</v>
      </c>
      <c r="H51" s="91">
        <f t="shared" si="1"/>
        <v>108.17343119049725</v>
      </c>
      <c r="I51" s="102" t="s">
        <v>358</v>
      </c>
      <c r="J51" s="89">
        <f t="shared" si="2"/>
        <v>108.17343119049725</v>
      </c>
      <c r="K51" s="102" t="s">
        <v>358</v>
      </c>
      <c r="L51" s="82">
        <v>3670</v>
      </c>
      <c r="M51" s="50"/>
      <c r="N51" s="50"/>
      <c r="O51" s="83">
        <v>3735.9</v>
      </c>
      <c r="P51" s="92">
        <f t="shared" si="3"/>
        <v>101.79564032697547</v>
      </c>
      <c r="Q51" s="112" t="s">
        <v>371</v>
      </c>
      <c r="R51" s="83">
        <v>3820.8</v>
      </c>
      <c r="S51" s="96">
        <f t="shared" si="4"/>
        <v>102.27254476832893</v>
      </c>
      <c r="T51" s="13"/>
      <c r="U51" s="21"/>
    </row>
    <row r="52" spans="1:21" ht="210">
      <c r="A52" s="15" t="s">
        <v>48</v>
      </c>
      <c r="B52" s="22" t="s">
        <v>49</v>
      </c>
      <c r="C52" s="23">
        <v>1153.3</v>
      </c>
      <c r="D52" s="13">
        <v>1826.6</v>
      </c>
      <c r="E52" s="82">
        <v>1467.7</v>
      </c>
      <c r="F52" s="82">
        <v>1826.6</v>
      </c>
      <c r="G52" s="82">
        <v>2136</v>
      </c>
      <c r="H52" s="91">
        <f t="shared" si="1"/>
        <v>116.93857440052557</v>
      </c>
      <c r="I52" s="102" t="s">
        <v>359</v>
      </c>
      <c r="J52" s="89">
        <f t="shared" si="2"/>
        <v>116.93857440052557</v>
      </c>
      <c r="K52" s="102" t="s">
        <v>359</v>
      </c>
      <c r="L52" s="50"/>
      <c r="M52" s="50"/>
      <c r="N52" s="50"/>
      <c r="O52" s="83">
        <v>2215.6999999999998</v>
      </c>
      <c r="P52" s="92">
        <f t="shared" si="3"/>
        <v>103.73127340823969</v>
      </c>
      <c r="Q52" s="102"/>
      <c r="R52" s="83">
        <v>2298.6999999999998</v>
      </c>
      <c r="S52" s="96">
        <f t="shared" si="4"/>
        <v>103.7459944938394</v>
      </c>
      <c r="T52" s="13"/>
      <c r="U52" s="21"/>
    </row>
    <row r="53" spans="1:21">
      <c r="A53" s="117" t="s">
        <v>50</v>
      </c>
      <c r="B53" s="22" t="s">
        <v>5</v>
      </c>
      <c r="C53" s="23"/>
      <c r="D53" s="13"/>
      <c r="E53" s="13"/>
      <c r="F53" s="13"/>
      <c r="G53" s="13"/>
      <c r="H53" s="91"/>
      <c r="I53" s="13"/>
      <c r="J53" s="89"/>
      <c r="K53" s="13"/>
      <c r="L53" s="50"/>
      <c r="M53" s="50"/>
      <c r="N53" s="50"/>
      <c r="O53" s="83"/>
      <c r="P53" s="92"/>
      <c r="Q53" s="13"/>
      <c r="R53" s="83"/>
      <c r="S53" s="96"/>
      <c r="T53" s="13"/>
      <c r="U53" s="21"/>
    </row>
    <row r="54" spans="1:21" ht="97.5" customHeight="1">
      <c r="A54" s="117"/>
      <c r="B54" s="22" t="s">
        <v>51</v>
      </c>
      <c r="C54" s="23"/>
      <c r="D54" s="13"/>
      <c r="E54" s="13"/>
      <c r="F54" s="13"/>
      <c r="G54" s="13"/>
      <c r="H54" s="17"/>
      <c r="I54" s="13"/>
      <c r="J54" s="89"/>
      <c r="K54" s="13"/>
      <c r="L54" s="50"/>
      <c r="M54" s="50"/>
      <c r="N54" s="50"/>
      <c r="O54" s="83"/>
      <c r="P54" s="92"/>
      <c r="Q54" s="13"/>
      <c r="R54" s="83"/>
      <c r="S54" s="96"/>
      <c r="T54" s="13"/>
      <c r="U54" s="21"/>
    </row>
    <row r="55" spans="1:21">
      <c r="A55" s="15" t="s">
        <v>52</v>
      </c>
      <c r="B55" s="22" t="s">
        <v>53</v>
      </c>
      <c r="C55" s="23"/>
      <c r="D55" s="13"/>
      <c r="E55" s="13"/>
      <c r="F55" s="13"/>
      <c r="G55" s="13"/>
      <c r="H55" s="17"/>
      <c r="I55" s="13"/>
      <c r="J55" s="89"/>
      <c r="K55" s="13"/>
      <c r="L55" s="50"/>
      <c r="M55" s="50"/>
      <c r="N55" s="50"/>
      <c r="O55" s="83"/>
      <c r="P55" s="92"/>
      <c r="Q55" s="13"/>
      <c r="R55" s="83"/>
      <c r="S55" s="96"/>
      <c r="T55" s="13"/>
      <c r="U55" s="21"/>
    </row>
    <row r="56" spans="1:21">
      <c r="A56" s="117" t="s">
        <v>54</v>
      </c>
      <c r="B56" s="22" t="s">
        <v>5</v>
      </c>
      <c r="C56" s="23"/>
      <c r="D56" s="13"/>
      <c r="E56" s="13"/>
      <c r="F56" s="13"/>
      <c r="G56" s="13"/>
      <c r="H56" s="17"/>
      <c r="I56" s="13"/>
      <c r="J56" s="89"/>
      <c r="K56" s="13"/>
      <c r="L56" s="50"/>
      <c r="M56" s="50"/>
      <c r="N56" s="50"/>
      <c r="O56" s="83"/>
      <c r="P56" s="92"/>
      <c r="Q56" s="13"/>
      <c r="R56" s="83"/>
      <c r="S56" s="96"/>
      <c r="T56" s="13"/>
      <c r="U56" s="21"/>
    </row>
    <row r="57" spans="1:21" ht="75">
      <c r="A57" s="117"/>
      <c r="B57" s="22" t="s">
        <v>51</v>
      </c>
      <c r="C57" s="23"/>
      <c r="D57" s="13"/>
      <c r="E57" s="13"/>
      <c r="F57" s="13"/>
      <c r="G57" s="13"/>
      <c r="H57" s="17"/>
      <c r="I57" s="13"/>
      <c r="J57" s="89"/>
      <c r="K57" s="13"/>
      <c r="L57" s="50"/>
      <c r="M57" s="50"/>
      <c r="N57" s="50"/>
      <c r="O57" s="83"/>
      <c r="P57" s="92"/>
      <c r="Q57" s="13"/>
      <c r="R57" s="83"/>
      <c r="S57" s="96"/>
      <c r="T57" s="13"/>
      <c r="U57" s="21"/>
    </row>
    <row r="58" spans="1:21" ht="120">
      <c r="A58" s="15" t="s">
        <v>55</v>
      </c>
      <c r="B58" s="26" t="s">
        <v>56</v>
      </c>
      <c r="C58" s="20">
        <v>626.5</v>
      </c>
      <c r="D58" s="20">
        <v>860.2</v>
      </c>
      <c r="E58" s="20">
        <v>534.1</v>
      </c>
      <c r="F58" s="20">
        <v>860.2</v>
      </c>
      <c r="G58" s="20">
        <v>736.3</v>
      </c>
      <c r="H58" s="17">
        <f t="shared" si="1"/>
        <v>85.596372936526379</v>
      </c>
      <c r="I58" s="20"/>
      <c r="J58" s="89">
        <f t="shared" si="2"/>
        <v>85.596372936526379</v>
      </c>
      <c r="K58" s="20"/>
      <c r="L58" s="20">
        <v>736.3</v>
      </c>
      <c r="M58" s="51"/>
      <c r="N58" s="51"/>
      <c r="O58" s="86">
        <v>769.2</v>
      </c>
      <c r="P58" s="92">
        <f t="shared" si="3"/>
        <v>104.46828738286027</v>
      </c>
      <c r="Q58" s="20"/>
      <c r="R58" s="86">
        <v>801.5</v>
      </c>
      <c r="S58" s="96">
        <f t="shared" si="4"/>
        <v>104.19916796671866</v>
      </c>
      <c r="T58" s="102" t="s">
        <v>360</v>
      </c>
      <c r="U58" s="21"/>
    </row>
    <row r="59" spans="1:21">
      <c r="A59" s="15" t="s">
        <v>4</v>
      </c>
      <c r="B59" s="19" t="s">
        <v>15</v>
      </c>
      <c r="C59" s="20"/>
      <c r="D59" s="13"/>
      <c r="E59" s="13"/>
      <c r="F59" s="13"/>
      <c r="G59" s="104"/>
      <c r="H59" s="17"/>
      <c r="I59" s="13"/>
      <c r="J59" s="89"/>
      <c r="K59" s="13"/>
      <c r="L59" s="50"/>
      <c r="M59" s="50"/>
      <c r="N59" s="50"/>
      <c r="O59" s="83"/>
      <c r="P59" s="92"/>
      <c r="Q59" s="13"/>
      <c r="R59" s="83"/>
      <c r="S59" s="96"/>
      <c r="T59" s="13"/>
      <c r="U59" s="18"/>
    </row>
    <row r="60" spans="1:21" ht="45">
      <c r="A60" s="15" t="s">
        <v>57</v>
      </c>
      <c r="B60" s="22" t="s">
        <v>58</v>
      </c>
      <c r="C60" s="23"/>
      <c r="D60" s="13"/>
      <c r="E60" s="13"/>
      <c r="F60" s="13"/>
      <c r="G60" s="104"/>
      <c r="H60" s="17"/>
      <c r="I60" s="13"/>
      <c r="J60" s="89"/>
      <c r="K60" s="13"/>
      <c r="L60" s="50"/>
      <c r="M60" s="50"/>
      <c r="N60" s="50"/>
      <c r="O60" s="83"/>
      <c r="P60" s="92"/>
      <c r="Q60" s="13"/>
      <c r="R60" s="83"/>
      <c r="S60" s="96"/>
      <c r="T60" s="13"/>
      <c r="U60" s="21"/>
    </row>
    <row r="61" spans="1:21" ht="18" customHeight="1">
      <c r="A61" s="15" t="s">
        <v>59</v>
      </c>
      <c r="B61" s="22" t="s">
        <v>60</v>
      </c>
      <c r="C61" s="23"/>
      <c r="D61" s="13"/>
      <c r="E61" s="13"/>
      <c r="F61" s="13"/>
      <c r="G61" s="104"/>
      <c r="H61" s="17"/>
      <c r="I61" s="13"/>
      <c r="J61" s="89"/>
      <c r="K61" s="13"/>
      <c r="L61" s="50"/>
      <c r="M61" s="50"/>
      <c r="N61" s="50"/>
      <c r="O61" s="83"/>
      <c r="P61" s="92"/>
      <c r="Q61" s="13"/>
      <c r="R61" s="83"/>
      <c r="S61" s="96"/>
      <c r="T61" s="13"/>
      <c r="U61" s="21"/>
    </row>
    <row r="62" spans="1:21">
      <c r="A62" s="15" t="s">
        <v>61</v>
      </c>
      <c r="B62" s="22" t="s">
        <v>62</v>
      </c>
      <c r="C62" s="23"/>
      <c r="D62" s="13"/>
      <c r="E62" s="13"/>
      <c r="F62" s="13"/>
      <c r="G62" s="104"/>
      <c r="H62" s="17"/>
      <c r="I62" s="13"/>
      <c r="J62" s="89"/>
      <c r="K62" s="13"/>
      <c r="L62" s="50"/>
      <c r="M62" s="50"/>
      <c r="N62" s="50"/>
      <c r="O62" s="83"/>
      <c r="P62" s="92"/>
      <c r="Q62" s="13"/>
      <c r="R62" s="83"/>
      <c r="S62" s="96"/>
      <c r="T62" s="13"/>
      <c r="U62" s="21"/>
    </row>
    <row r="63" spans="1:21">
      <c r="A63" s="117" t="s">
        <v>63</v>
      </c>
      <c r="B63" s="22"/>
      <c r="C63" s="23"/>
      <c r="D63" s="13"/>
      <c r="E63" s="13"/>
      <c r="F63" s="13"/>
      <c r="G63" s="102"/>
      <c r="H63" s="17"/>
      <c r="I63" s="13"/>
      <c r="J63" s="89"/>
      <c r="K63" s="13"/>
      <c r="L63" s="50"/>
      <c r="M63" s="50"/>
      <c r="N63" s="50"/>
      <c r="O63" s="83"/>
      <c r="P63" s="92"/>
      <c r="Q63" s="13"/>
      <c r="R63" s="83"/>
      <c r="S63" s="96"/>
      <c r="T63" s="13"/>
      <c r="U63" s="21"/>
    </row>
    <row r="64" spans="1:21" ht="75">
      <c r="A64" s="117"/>
      <c r="B64" s="22" t="s">
        <v>64</v>
      </c>
      <c r="C64" s="23"/>
      <c r="D64" s="13"/>
      <c r="E64" s="13"/>
      <c r="F64" s="13"/>
      <c r="G64" s="102"/>
      <c r="H64" s="17"/>
      <c r="I64" s="13"/>
      <c r="J64" s="89"/>
      <c r="K64" s="13"/>
      <c r="L64" s="50"/>
      <c r="M64" s="50"/>
      <c r="N64" s="50"/>
      <c r="O64" s="83"/>
      <c r="P64" s="92"/>
      <c r="Q64" s="13"/>
      <c r="R64" s="83"/>
      <c r="S64" s="96"/>
      <c r="T64" s="13"/>
      <c r="U64" s="21"/>
    </row>
    <row r="65" spans="1:21">
      <c r="A65" s="15" t="s">
        <v>65</v>
      </c>
      <c r="B65" s="22" t="s">
        <v>66</v>
      </c>
      <c r="C65" s="86">
        <f>C66+C68</f>
        <v>865.3</v>
      </c>
      <c r="D65" s="86">
        <f t="shared" ref="D65:F65" si="14">D66+D68</f>
        <v>644</v>
      </c>
      <c r="E65" s="86">
        <f t="shared" si="14"/>
        <v>582.4</v>
      </c>
      <c r="F65" s="86">
        <f t="shared" si="14"/>
        <v>644</v>
      </c>
      <c r="G65" s="20">
        <f t="shared" ref="G65" si="15">G66+G68</f>
        <v>1190.9000000000001</v>
      </c>
      <c r="H65" s="91">
        <f t="shared" si="1"/>
        <v>184.92236024844721</v>
      </c>
      <c r="I65" s="20"/>
      <c r="J65" s="89">
        <f t="shared" si="2"/>
        <v>184.92236024844721</v>
      </c>
      <c r="K65" s="20"/>
      <c r="L65" s="20">
        <f t="shared" ref="L65" si="16">L66+L68</f>
        <v>1190.9000000000001</v>
      </c>
      <c r="M65" s="51"/>
      <c r="N65" s="51"/>
      <c r="O65" s="86">
        <f>O66+O68</f>
        <v>957.7</v>
      </c>
      <c r="P65" s="92">
        <f t="shared" si="3"/>
        <v>80.41817113107733</v>
      </c>
      <c r="Q65" s="20"/>
      <c r="R65" s="86">
        <f>R66+R68</f>
        <v>995.8</v>
      </c>
      <c r="S65" s="96">
        <f t="shared" si="4"/>
        <v>103.97828129894538</v>
      </c>
      <c r="T65" s="20"/>
      <c r="U65" s="21"/>
    </row>
    <row r="66" spans="1:21" ht="60">
      <c r="A66" s="27" t="s">
        <v>67</v>
      </c>
      <c r="B66" s="28" t="s">
        <v>68</v>
      </c>
      <c r="C66" s="87">
        <v>85.3</v>
      </c>
      <c r="D66" s="88">
        <v>119</v>
      </c>
      <c r="E66" s="88">
        <v>59.3</v>
      </c>
      <c r="F66" s="88">
        <v>119</v>
      </c>
      <c r="G66" s="102">
        <v>517.4</v>
      </c>
      <c r="H66" s="91">
        <f t="shared" si="1"/>
        <v>434.7899159663865</v>
      </c>
      <c r="I66" s="81" t="s">
        <v>354</v>
      </c>
      <c r="J66" s="89">
        <f t="shared" si="2"/>
        <v>434.7899159663865</v>
      </c>
      <c r="K66" s="102" t="s">
        <v>354</v>
      </c>
      <c r="L66" s="112">
        <v>517.4</v>
      </c>
      <c r="M66" s="50"/>
      <c r="N66" s="50"/>
      <c r="O66" s="83">
        <v>262.10000000000002</v>
      </c>
      <c r="P66" s="92">
        <f t="shared" si="3"/>
        <v>50.65713181291072</v>
      </c>
      <c r="Q66" s="102" t="s">
        <v>354</v>
      </c>
      <c r="R66" s="83">
        <v>274.3</v>
      </c>
      <c r="S66" s="96">
        <f t="shared" si="4"/>
        <v>104.65471194200686</v>
      </c>
      <c r="T66" s="29"/>
      <c r="U66" s="21"/>
    </row>
    <row r="67" spans="1:21" ht="285">
      <c r="A67" s="15" t="s">
        <v>69</v>
      </c>
      <c r="B67" s="22" t="s">
        <v>70</v>
      </c>
      <c r="C67" s="85">
        <v>85.3</v>
      </c>
      <c r="D67" s="83">
        <v>34.799999999999997</v>
      </c>
      <c r="E67" s="83">
        <v>3.2</v>
      </c>
      <c r="F67" s="83">
        <v>34.799999999999997</v>
      </c>
      <c r="G67" s="102">
        <v>163.80000000000001</v>
      </c>
      <c r="H67" s="91">
        <f t="shared" si="1"/>
        <v>470.68965517241389</v>
      </c>
      <c r="I67" s="102" t="s">
        <v>361</v>
      </c>
      <c r="J67" s="89">
        <f t="shared" si="2"/>
        <v>470.68965517241389</v>
      </c>
      <c r="K67" s="102" t="s">
        <v>361</v>
      </c>
      <c r="L67" s="112">
        <v>163.80000000000001</v>
      </c>
      <c r="M67" s="50"/>
      <c r="N67" s="50"/>
      <c r="O67" s="83">
        <v>168.7</v>
      </c>
      <c r="P67" s="92">
        <f t="shared" si="3"/>
        <v>102.99145299145297</v>
      </c>
      <c r="Q67" s="112"/>
      <c r="R67" s="83">
        <v>173.7</v>
      </c>
      <c r="S67" s="96">
        <f t="shared" si="4"/>
        <v>102.96384113811499</v>
      </c>
      <c r="T67" s="13"/>
      <c r="U67" s="21"/>
    </row>
    <row r="68" spans="1:21" ht="285">
      <c r="A68" s="15" t="s">
        <v>71</v>
      </c>
      <c r="B68" s="22" t="s">
        <v>72</v>
      </c>
      <c r="C68" s="85">
        <v>780</v>
      </c>
      <c r="D68" s="83">
        <v>525</v>
      </c>
      <c r="E68" s="83">
        <v>523.1</v>
      </c>
      <c r="F68" s="83">
        <v>525</v>
      </c>
      <c r="G68" s="13">
        <v>673.5</v>
      </c>
      <c r="H68" s="91">
        <f t="shared" si="1"/>
        <v>128.28571428571428</v>
      </c>
      <c r="I68" s="102" t="s">
        <v>361</v>
      </c>
      <c r="J68" s="13"/>
      <c r="K68" s="13"/>
      <c r="L68" s="112">
        <v>673.5</v>
      </c>
      <c r="M68" s="50"/>
      <c r="N68" s="50"/>
      <c r="O68" s="101">
        <v>695.6</v>
      </c>
      <c r="P68" s="92">
        <f t="shared" si="3"/>
        <v>103.28136599851523</v>
      </c>
      <c r="Q68" s="13"/>
      <c r="R68" s="101">
        <v>721.5</v>
      </c>
      <c r="S68" s="96">
        <f t="shared" si="4"/>
        <v>103.72340425531914</v>
      </c>
      <c r="T68" s="13"/>
      <c r="U68" s="21"/>
    </row>
    <row r="69" spans="1:21">
      <c r="A69" s="117" t="s">
        <v>73</v>
      </c>
      <c r="B69" s="22" t="s">
        <v>5</v>
      </c>
      <c r="C69" s="23"/>
      <c r="D69" s="13"/>
      <c r="E69" s="13"/>
      <c r="F69" s="13"/>
      <c r="G69" s="13"/>
      <c r="H69" s="17"/>
      <c r="I69" s="13"/>
      <c r="J69" s="13"/>
      <c r="K69" s="13"/>
      <c r="L69" s="50"/>
      <c r="M69" s="50"/>
      <c r="N69" s="50"/>
      <c r="O69" s="83"/>
      <c r="P69" s="92"/>
      <c r="Q69" s="13"/>
      <c r="R69" s="83"/>
      <c r="S69" s="96"/>
      <c r="T69" s="13"/>
      <c r="U69" s="21"/>
    </row>
    <row r="70" spans="1:21" ht="75">
      <c r="A70" s="117"/>
      <c r="B70" s="22" t="s">
        <v>51</v>
      </c>
      <c r="C70" s="23"/>
      <c r="D70" s="13"/>
      <c r="E70" s="13"/>
      <c r="F70" s="13"/>
      <c r="G70" s="13"/>
      <c r="H70" s="17"/>
      <c r="I70" s="13"/>
      <c r="J70" s="13"/>
      <c r="K70" s="13"/>
      <c r="L70" s="50"/>
      <c r="M70" s="50"/>
      <c r="N70" s="50"/>
      <c r="O70" s="83"/>
      <c r="P70" s="92"/>
      <c r="Q70" s="13"/>
      <c r="R70" s="83"/>
      <c r="S70" s="96"/>
      <c r="T70" s="13"/>
      <c r="U70" s="21"/>
    </row>
    <row r="71" spans="1:21">
      <c r="A71" s="15" t="s">
        <v>74</v>
      </c>
      <c r="B71" s="22" t="s">
        <v>75</v>
      </c>
      <c r="C71" s="95">
        <f>C72+C73</f>
        <v>116.2</v>
      </c>
      <c r="D71" s="95">
        <f t="shared" ref="D71:F71" si="17">D72+D73</f>
        <v>113.1</v>
      </c>
      <c r="E71" s="95">
        <f t="shared" si="17"/>
        <v>85.2</v>
      </c>
      <c r="F71" s="95">
        <f t="shared" si="17"/>
        <v>113.1</v>
      </c>
      <c r="G71" s="95">
        <f t="shared" ref="G71" si="18">G72+G73</f>
        <v>114.80000000000001</v>
      </c>
      <c r="H71" s="91">
        <f t="shared" si="1"/>
        <v>101.5030946065429</v>
      </c>
      <c r="I71" s="20"/>
      <c r="J71" s="105">
        <f>G71/F71*100</f>
        <v>101.5030946065429</v>
      </c>
      <c r="K71" s="20"/>
      <c r="L71" s="95">
        <f t="shared" ref="L71" si="19">L72+L73</f>
        <v>114.80000000000001</v>
      </c>
      <c r="M71" s="51"/>
      <c r="N71" s="51"/>
      <c r="O71" s="86">
        <v>93.2</v>
      </c>
      <c r="P71" s="92">
        <f>O71/G71*100</f>
        <v>81.184668989547035</v>
      </c>
      <c r="Q71" s="20"/>
      <c r="R71" s="86">
        <f>R72+R73</f>
        <v>93.2</v>
      </c>
      <c r="S71" s="96">
        <f>R71/O71*100</f>
        <v>100</v>
      </c>
      <c r="T71" s="20"/>
      <c r="U71" s="21"/>
    </row>
    <row r="72" spans="1:21">
      <c r="A72" s="15" t="s">
        <v>76</v>
      </c>
      <c r="B72" s="22" t="s">
        <v>77</v>
      </c>
      <c r="C72" s="94">
        <v>95</v>
      </c>
      <c r="D72" s="82">
        <v>91.8</v>
      </c>
      <c r="E72" s="82">
        <v>70.8</v>
      </c>
      <c r="F72" s="82">
        <v>91.8</v>
      </c>
      <c r="G72" s="82">
        <v>93.2</v>
      </c>
      <c r="H72" s="91">
        <f t="shared" si="1"/>
        <v>101.52505446623094</v>
      </c>
      <c r="I72" s="13"/>
      <c r="J72" s="105">
        <f t="shared" ref="J72" si="20">G72/F72*100</f>
        <v>101.52505446623094</v>
      </c>
      <c r="K72" s="13"/>
      <c r="L72" s="82">
        <v>93.2</v>
      </c>
      <c r="M72" s="50"/>
      <c r="N72" s="50"/>
      <c r="O72" s="83">
        <v>93.2</v>
      </c>
      <c r="P72" s="92">
        <f t="shared" si="3"/>
        <v>100</v>
      </c>
      <c r="Q72" s="20"/>
      <c r="R72" s="83">
        <v>93.2</v>
      </c>
      <c r="S72" s="96">
        <f t="shared" ref="S72:S132" si="21">R72/O72*100</f>
        <v>100</v>
      </c>
      <c r="T72" s="13"/>
      <c r="U72" s="21"/>
    </row>
    <row r="73" spans="1:21">
      <c r="A73" s="15" t="s">
        <v>78</v>
      </c>
      <c r="B73" s="22" t="s">
        <v>72</v>
      </c>
      <c r="C73" s="94">
        <v>21.2</v>
      </c>
      <c r="D73" s="82">
        <v>21.3</v>
      </c>
      <c r="E73" s="82">
        <v>14.4</v>
      </c>
      <c r="F73" s="82">
        <v>21.3</v>
      </c>
      <c r="G73" s="82">
        <v>21.6</v>
      </c>
      <c r="H73" s="91">
        <f t="shared" si="1"/>
        <v>101.40845070422534</v>
      </c>
      <c r="I73" s="13"/>
      <c r="J73" s="105">
        <f>G73/F73*100</f>
        <v>101.40845070422534</v>
      </c>
      <c r="K73" s="13"/>
      <c r="L73" s="82">
        <v>21.6</v>
      </c>
      <c r="M73" s="50"/>
      <c r="N73" s="50"/>
      <c r="O73" s="83">
        <v>0</v>
      </c>
      <c r="P73" s="92">
        <f t="shared" si="3"/>
        <v>0</v>
      </c>
      <c r="Q73" s="20">
        <f t="shared" ref="Q73" si="22">P73/G73*100</f>
        <v>0</v>
      </c>
      <c r="R73" s="83">
        <v>0</v>
      </c>
      <c r="S73" s="96"/>
      <c r="T73" s="13"/>
      <c r="U73" s="21"/>
    </row>
    <row r="74" spans="1:21">
      <c r="A74" s="15" t="s">
        <v>79</v>
      </c>
      <c r="B74" s="22" t="s">
        <v>80</v>
      </c>
      <c r="C74" s="95">
        <f>C75+C76</f>
        <v>0</v>
      </c>
      <c r="D74" s="95">
        <f t="shared" ref="D74:F74" si="23">D75+D76</f>
        <v>0</v>
      </c>
      <c r="E74" s="95">
        <f t="shared" si="23"/>
        <v>0</v>
      </c>
      <c r="F74" s="95">
        <f t="shared" si="23"/>
        <v>0</v>
      </c>
      <c r="G74" s="95">
        <f t="shared" ref="G74" si="24">G75+G76</f>
        <v>0</v>
      </c>
      <c r="H74" s="17"/>
      <c r="I74" s="20"/>
      <c r="J74" s="20"/>
      <c r="K74" s="20"/>
      <c r="L74" s="95">
        <f t="shared" ref="L74" si="25">L75+L76</f>
        <v>0</v>
      </c>
      <c r="M74" s="51"/>
      <c r="N74" s="51"/>
      <c r="O74" s="86"/>
      <c r="P74" s="92"/>
      <c r="Q74" s="20"/>
      <c r="R74" s="86"/>
      <c r="S74" s="96"/>
      <c r="T74" s="20"/>
      <c r="U74" s="21"/>
    </row>
    <row r="75" spans="1:21">
      <c r="A75" s="15" t="s">
        <v>81</v>
      </c>
      <c r="B75" s="22" t="s">
        <v>82</v>
      </c>
      <c r="C75" s="94"/>
      <c r="D75" s="82"/>
      <c r="E75" s="82"/>
      <c r="F75" s="82"/>
      <c r="G75" s="82"/>
      <c r="H75" s="17"/>
      <c r="I75" s="30"/>
      <c r="J75" s="30"/>
      <c r="K75" s="30"/>
      <c r="L75" s="82"/>
      <c r="M75" s="52"/>
      <c r="N75" s="52"/>
      <c r="O75" s="83"/>
      <c r="P75" s="92"/>
      <c r="Q75" s="30"/>
      <c r="R75" s="83"/>
      <c r="S75" s="96"/>
      <c r="T75" s="30"/>
      <c r="U75" s="21"/>
    </row>
    <row r="76" spans="1:21">
      <c r="A76" s="15" t="s">
        <v>83</v>
      </c>
      <c r="B76" s="22" t="s">
        <v>72</v>
      </c>
      <c r="C76" s="94"/>
      <c r="D76" s="82"/>
      <c r="E76" s="82"/>
      <c r="F76" s="82"/>
      <c r="G76" s="82"/>
      <c r="H76" s="17"/>
      <c r="I76" s="13"/>
      <c r="J76" s="13"/>
      <c r="K76" s="13"/>
      <c r="L76" s="82"/>
      <c r="M76" s="50"/>
      <c r="N76" s="50"/>
      <c r="O76" s="83"/>
      <c r="P76" s="92"/>
      <c r="Q76" s="13"/>
      <c r="R76" s="83"/>
      <c r="S76" s="96"/>
      <c r="T76" s="13"/>
      <c r="U76" s="21"/>
    </row>
    <row r="77" spans="1:21">
      <c r="A77" s="15" t="s">
        <v>84</v>
      </c>
      <c r="B77" s="22" t="s">
        <v>85</v>
      </c>
      <c r="C77" s="95">
        <f>C78+C79</f>
        <v>0</v>
      </c>
      <c r="D77" s="95">
        <f t="shared" ref="D77:F77" si="26">D78+D79</f>
        <v>0</v>
      </c>
      <c r="E77" s="95">
        <f t="shared" si="26"/>
        <v>0</v>
      </c>
      <c r="F77" s="95">
        <f t="shared" si="26"/>
        <v>0</v>
      </c>
      <c r="G77" s="95">
        <f t="shared" ref="G77" si="27">G78+G79</f>
        <v>0</v>
      </c>
      <c r="H77" s="17"/>
      <c r="I77" s="20"/>
      <c r="J77" s="20"/>
      <c r="K77" s="20"/>
      <c r="L77" s="95">
        <f t="shared" ref="L77" si="28">L78+L79</f>
        <v>0</v>
      </c>
      <c r="M77" s="51"/>
      <c r="N77" s="51"/>
      <c r="O77" s="86"/>
      <c r="P77" s="92"/>
      <c r="Q77" s="20"/>
      <c r="R77" s="86"/>
      <c r="S77" s="96"/>
      <c r="T77" s="20"/>
      <c r="U77" s="21"/>
    </row>
    <row r="78" spans="1:21">
      <c r="A78" s="15" t="s">
        <v>86</v>
      </c>
      <c r="B78" s="22" t="s">
        <v>87</v>
      </c>
      <c r="C78" s="94"/>
      <c r="D78" s="82"/>
      <c r="E78" s="82"/>
      <c r="F78" s="82"/>
      <c r="G78" s="82"/>
      <c r="H78" s="17"/>
      <c r="I78" s="30"/>
      <c r="J78" s="30"/>
      <c r="K78" s="30"/>
      <c r="L78" s="82"/>
      <c r="M78" s="52"/>
      <c r="N78" s="52"/>
      <c r="O78" s="83"/>
      <c r="P78" s="92"/>
      <c r="Q78" s="30"/>
      <c r="R78" s="83"/>
      <c r="S78" s="96"/>
      <c r="T78" s="30"/>
      <c r="U78" s="21"/>
    </row>
    <row r="79" spans="1:21">
      <c r="A79" s="15" t="s">
        <v>88</v>
      </c>
      <c r="B79" s="22" t="s">
        <v>72</v>
      </c>
      <c r="C79" s="94"/>
      <c r="D79" s="82"/>
      <c r="E79" s="82"/>
      <c r="F79" s="82"/>
      <c r="G79" s="82"/>
      <c r="H79" s="17"/>
      <c r="I79" s="30"/>
      <c r="J79" s="30"/>
      <c r="K79" s="30"/>
      <c r="L79" s="82"/>
      <c r="M79" s="52"/>
      <c r="N79" s="52"/>
      <c r="O79" s="83"/>
      <c r="P79" s="92"/>
      <c r="Q79" s="30"/>
      <c r="R79" s="83"/>
      <c r="S79" s="96"/>
      <c r="T79" s="30"/>
      <c r="U79" s="21"/>
    </row>
    <row r="80" spans="1:21">
      <c r="A80" s="15" t="s">
        <v>89</v>
      </c>
      <c r="B80" s="22" t="s">
        <v>90</v>
      </c>
      <c r="C80" s="95">
        <f>C81+C82</f>
        <v>0</v>
      </c>
      <c r="D80" s="95">
        <f t="shared" ref="D80:F80" si="29">D81+D82</f>
        <v>0</v>
      </c>
      <c r="E80" s="95">
        <f t="shared" si="29"/>
        <v>0</v>
      </c>
      <c r="F80" s="95">
        <f t="shared" si="29"/>
        <v>0</v>
      </c>
      <c r="G80" s="95">
        <f t="shared" ref="G80" si="30">G81+G82</f>
        <v>0</v>
      </c>
      <c r="H80" s="17"/>
      <c r="I80" s="20"/>
      <c r="J80" s="20"/>
      <c r="K80" s="20"/>
      <c r="L80" s="95">
        <f t="shared" ref="L80" si="31">L81+L82</f>
        <v>0</v>
      </c>
      <c r="M80" s="51"/>
      <c r="N80" s="51"/>
      <c r="O80" s="86"/>
      <c r="P80" s="92"/>
      <c r="Q80" s="20"/>
      <c r="R80" s="86"/>
      <c r="S80" s="96"/>
      <c r="T80" s="20"/>
      <c r="U80" s="21"/>
    </row>
    <row r="81" spans="1:21">
      <c r="A81" s="15" t="s">
        <v>91</v>
      </c>
      <c r="B81" s="22" t="s">
        <v>92</v>
      </c>
      <c r="C81" s="94"/>
      <c r="D81" s="82"/>
      <c r="E81" s="82"/>
      <c r="F81" s="82"/>
      <c r="G81" s="82"/>
      <c r="H81" s="17"/>
      <c r="I81" s="30"/>
      <c r="J81" s="30"/>
      <c r="K81" s="30"/>
      <c r="L81" s="82"/>
      <c r="M81" s="52"/>
      <c r="N81" s="52"/>
      <c r="O81" s="83"/>
      <c r="P81" s="92"/>
      <c r="Q81" s="30"/>
      <c r="R81" s="83"/>
      <c r="S81" s="96"/>
      <c r="T81" s="30"/>
      <c r="U81" s="21"/>
    </row>
    <row r="82" spans="1:21">
      <c r="A82" s="15" t="s">
        <v>93</v>
      </c>
      <c r="B82" s="22" t="s">
        <v>72</v>
      </c>
      <c r="C82" s="94"/>
      <c r="D82" s="82"/>
      <c r="E82" s="82"/>
      <c r="F82" s="82"/>
      <c r="G82" s="82"/>
      <c r="H82" s="17"/>
      <c r="I82" s="30"/>
      <c r="J82" s="30"/>
      <c r="K82" s="30"/>
      <c r="L82" s="82"/>
      <c r="M82" s="30"/>
      <c r="N82" s="30"/>
      <c r="O82" s="83"/>
      <c r="P82" s="92"/>
      <c r="Q82" s="30"/>
      <c r="R82" s="83"/>
      <c r="S82" s="96"/>
      <c r="T82" s="30"/>
      <c r="U82" s="21"/>
    </row>
    <row r="83" spans="1:21">
      <c r="A83" s="15" t="s">
        <v>94</v>
      </c>
      <c r="B83" s="22" t="s">
        <v>95</v>
      </c>
      <c r="C83" s="95">
        <f>C84+C85</f>
        <v>211.2</v>
      </c>
      <c r="D83" s="95">
        <v>215</v>
      </c>
      <c r="E83" s="95">
        <f t="shared" ref="E83" si="32">E84+E85</f>
        <v>137.19999999999999</v>
      </c>
      <c r="F83" s="95">
        <v>215</v>
      </c>
      <c r="G83" s="95">
        <f>G84</f>
        <v>220</v>
      </c>
      <c r="H83" s="91">
        <f t="shared" ref="H83:H138" si="33">G83/D83*100</f>
        <v>102.32558139534885</v>
      </c>
      <c r="I83" s="20"/>
      <c r="J83" s="105">
        <f>G83/F83*100</f>
        <v>102.32558139534885</v>
      </c>
      <c r="K83" s="20"/>
      <c r="L83" s="95">
        <v>220</v>
      </c>
      <c r="M83" s="20"/>
      <c r="N83" s="20"/>
      <c r="O83" s="86">
        <f>O84</f>
        <v>43</v>
      </c>
      <c r="P83" s="92">
        <f t="shared" ref="P83:P137" si="34">O83/G83*100</f>
        <v>19.545454545454547</v>
      </c>
      <c r="Q83" s="20"/>
      <c r="R83" s="86">
        <v>40</v>
      </c>
      <c r="S83" s="96">
        <f t="shared" si="21"/>
        <v>93.023255813953483</v>
      </c>
      <c r="T83" s="20"/>
      <c r="U83" s="21"/>
    </row>
    <row r="84" spans="1:21" ht="90">
      <c r="A84" s="15" t="s">
        <v>96</v>
      </c>
      <c r="B84" s="22" t="s">
        <v>97</v>
      </c>
      <c r="C84" s="94">
        <v>211.2</v>
      </c>
      <c r="D84" s="82">
        <v>215</v>
      </c>
      <c r="E84" s="82">
        <v>137.19999999999999</v>
      </c>
      <c r="F84" s="82">
        <v>215</v>
      </c>
      <c r="G84" s="82">
        <v>220</v>
      </c>
      <c r="H84" s="91">
        <f t="shared" si="33"/>
        <v>102.32558139534885</v>
      </c>
      <c r="I84" s="102"/>
      <c r="J84" s="105">
        <f t="shared" ref="J84:J87" si="35">G84/F84*100</f>
        <v>102.32558139534885</v>
      </c>
      <c r="K84" s="102"/>
      <c r="L84" s="82">
        <v>220</v>
      </c>
      <c r="M84" s="102"/>
      <c r="N84" s="102"/>
      <c r="O84" s="83">
        <v>43</v>
      </c>
      <c r="P84" s="92">
        <f t="shared" si="34"/>
        <v>19.545454545454547</v>
      </c>
      <c r="Q84" s="102" t="s">
        <v>364</v>
      </c>
      <c r="R84" s="83">
        <v>40</v>
      </c>
      <c r="S84" s="96">
        <f t="shared" si="21"/>
        <v>93.023255813953483</v>
      </c>
      <c r="T84" s="102" t="s">
        <v>364</v>
      </c>
      <c r="U84" s="21"/>
    </row>
    <row r="85" spans="1:21">
      <c r="A85" s="15" t="s">
        <v>98</v>
      </c>
      <c r="B85" s="22" t="s">
        <v>72</v>
      </c>
      <c r="C85" s="94"/>
      <c r="D85" s="82"/>
      <c r="E85" s="82"/>
      <c r="F85" s="82"/>
      <c r="G85" s="82"/>
      <c r="H85" s="91"/>
      <c r="I85" s="102"/>
      <c r="J85" s="105"/>
      <c r="K85" s="102"/>
      <c r="L85" s="82"/>
      <c r="M85" s="102"/>
      <c r="N85" s="102"/>
      <c r="O85" s="83"/>
      <c r="P85" s="92"/>
      <c r="Q85" s="102"/>
      <c r="R85" s="83"/>
      <c r="S85" s="96"/>
      <c r="T85" s="13"/>
      <c r="U85" s="21"/>
    </row>
    <row r="86" spans="1:21">
      <c r="A86" s="15" t="s">
        <v>99</v>
      </c>
      <c r="B86" s="22" t="s">
        <v>100</v>
      </c>
      <c r="C86" s="95">
        <f>C88+C87+C89+C90</f>
        <v>94</v>
      </c>
      <c r="D86" s="95">
        <v>66</v>
      </c>
      <c r="E86" s="95">
        <f t="shared" ref="E86:F86" si="36">E88+E87+E89+E90</f>
        <v>49.5</v>
      </c>
      <c r="F86" s="95">
        <f t="shared" si="36"/>
        <v>66</v>
      </c>
      <c r="G86" s="95">
        <f t="shared" ref="G86" si="37">G88+G87+G89+G90</f>
        <v>66</v>
      </c>
      <c r="H86" s="91">
        <f t="shared" si="33"/>
        <v>100</v>
      </c>
      <c r="I86" s="20"/>
      <c r="J86" s="105">
        <f t="shared" si="35"/>
        <v>100</v>
      </c>
      <c r="K86" s="20"/>
      <c r="L86" s="95">
        <v>66</v>
      </c>
      <c r="M86" s="20"/>
      <c r="N86" s="20"/>
      <c r="O86" s="86">
        <f>O87</f>
        <v>66</v>
      </c>
      <c r="P86" s="92">
        <f t="shared" si="34"/>
        <v>100</v>
      </c>
      <c r="Q86" s="20"/>
      <c r="R86" s="86">
        <f>R87</f>
        <v>66</v>
      </c>
      <c r="S86" s="96">
        <f t="shared" si="21"/>
        <v>100</v>
      </c>
      <c r="T86" s="20"/>
      <c r="U86" s="21"/>
    </row>
    <row r="87" spans="1:21" ht="30">
      <c r="A87" s="15" t="s">
        <v>101</v>
      </c>
      <c r="B87" s="22" t="s">
        <v>102</v>
      </c>
      <c r="C87" s="95">
        <v>94</v>
      </c>
      <c r="D87" s="95">
        <v>66</v>
      </c>
      <c r="E87" s="95">
        <v>49.5</v>
      </c>
      <c r="F87" s="95">
        <v>66</v>
      </c>
      <c r="G87" s="95">
        <v>66</v>
      </c>
      <c r="H87" s="91">
        <f t="shared" si="33"/>
        <v>100</v>
      </c>
      <c r="I87" s="20"/>
      <c r="J87" s="105">
        <f t="shared" si="35"/>
        <v>100</v>
      </c>
      <c r="K87" s="20"/>
      <c r="L87" s="95">
        <v>66</v>
      </c>
      <c r="M87" s="20"/>
      <c r="N87" s="20"/>
      <c r="O87" s="86">
        <v>66</v>
      </c>
      <c r="P87" s="92">
        <f t="shared" si="34"/>
        <v>100</v>
      </c>
      <c r="Q87" s="20"/>
      <c r="R87" s="86">
        <v>66</v>
      </c>
      <c r="S87" s="96">
        <f t="shared" si="21"/>
        <v>100</v>
      </c>
      <c r="T87" s="20"/>
      <c r="U87" s="21"/>
    </row>
    <row r="88" spans="1:21">
      <c r="A88" s="15" t="s">
        <v>103</v>
      </c>
      <c r="B88" s="22" t="s">
        <v>104</v>
      </c>
      <c r="C88" s="94"/>
      <c r="D88" s="92">
        <f t="shared" ref="D88:G92" si="38">D89+D92+D95+D98</f>
        <v>0</v>
      </c>
      <c r="E88" s="92">
        <f t="shared" si="38"/>
        <v>0</v>
      </c>
      <c r="F88" s="92">
        <f t="shared" si="38"/>
        <v>0</v>
      </c>
      <c r="G88" s="82"/>
      <c r="H88" s="17"/>
      <c r="I88" s="102"/>
      <c r="J88" s="102"/>
      <c r="K88" s="102"/>
      <c r="L88" s="102"/>
      <c r="M88" s="102"/>
      <c r="N88" s="102"/>
      <c r="O88" s="83"/>
      <c r="P88" s="92"/>
      <c r="Q88" s="102"/>
      <c r="R88" s="83"/>
      <c r="S88" s="96"/>
      <c r="T88" s="13"/>
      <c r="U88" s="21"/>
    </row>
    <row r="89" spans="1:21">
      <c r="A89" s="15" t="s">
        <v>105</v>
      </c>
      <c r="B89" s="22" t="s">
        <v>106</v>
      </c>
      <c r="C89" s="94"/>
      <c r="D89" s="92">
        <f t="shared" si="38"/>
        <v>0</v>
      </c>
      <c r="E89" s="92">
        <f t="shared" si="38"/>
        <v>0</v>
      </c>
      <c r="F89" s="92">
        <f t="shared" si="38"/>
        <v>0</v>
      </c>
      <c r="G89" s="82"/>
      <c r="H89" s="17"/>
      <c r="I89" s="102"/>
      <c r="J89" s="102"/>
      <c r="K89" s="102"/>
      <c r="L89" s="102"/>
      <c r="M89" s="102"/>
      <c r="N89" s="102"/>
      <c r="O89" s="83"/>
      <c r="P89" s="92"/>
      <c r="Q89" s="102"/>
      <c r="R89" s="83"/>
      <c r="S89" s="96"/>
      <c r="T89" s="13"/>
      <c r="U89" s="21"/>
    </row>
    <row r="90" spans="1:21">
      <c r="A90" s="15" t="s">
        <v>107</v>
      </c>
      <c r="B90" s="22" t="s">
        <v>72</v>
      </c>
      <c r="C90" s="94"/>
      <c r="D90" s="92">
        <f t="shared" si="38"/>
        <v>0</v>
      </c>
      <c r="E90" s="92">
        <f t="shared" si="38"/>
        <v>0</v>
      </c>
      <c r="F90" s="92">
        <f t="shared" si="38"/>
        <v>0</v>
      </c>
      <c r="G90" s="82"/>
      <c r="H90" s="17"/>
      <c r="I90" s="102"/>
      <c r="J90" s="102"/>
      <c r="K90" s="102"/>
      <c r="L90" s="102"/>
      <c r="M90" s="102"/>
      <c r="N90" s="102"/>
      <c r="O90" s="83"/>
      <c r="P90" s="92"/>
      <c r="Q90" s="102"/>
      <c r="R90" s="83"/>
      <c r="S90" s="96"/>
      <c r="T90" s="13"/>
      <c r="U90" s="21"/>
    </row>
    <row r="91" spans="1:21" ht="30">
      <c r="A91" s="15" t="s">
        <v>108</v>
      </c>
      <c r="B91" s="22" t="s">
        <v>109</v>
      </c>
      <c r="C91" s="94">
        <v>0.7</v>
      </c>
      <c r="D91" s="92">
        <f>D92+D95+D98+E901</f>
        <v>0</v>
      </c>
      <c r="E91" s="92">
        <f t="shared" si="38"/>
        <v>0</v>
      </c>
      <c r="F91" s="92">
        <f t="shared" si="38"/>
        <v>0</v>
      </c>
      <c r="G91" s="92">
        <f t="shared" si="38"/>
        <v>0</v>
      </c>
      <c r="H91" s="17"/>
      <c r="I91" s="102"/>
      <c r="J91" s="102"/>
      <c r="K91" s="102"/>
      <c r="L91" s="102"/>
      <c r="M91" s="102"/>
      <c r="N91" s="102"/>
      <c r="O91" s="83"/>
      <c r="P91" s="92"/>
      <c r="Q91" s="102"/>
      <c r="R91" s="83"/>
      <c r="S91" s="96"/>
      <c r="T91" s="13"/>
      <c r="U91" s="21"/>
    </row>
    <row r="92" spans="1:21" ht="28.5">
      <c r="A92" s="25">
        <v>2</v>
      </c>
      <c r="B92" s="26" t="s">
        <v>110</v>
      </c>
      <c r="C92" s="92">
        <f>C93+C96+C99+C102</f>
        <v>47.1</v>
      </c>
      <c r="D92" s="92">
        <f t="shared" si="38"/>
        <v>0</v>
      </c>
      <c r="E92" s="92">
        <f t="shared" si="38"/>
        <v>0</v>
      </c>
      <c r="F92" s="92">
        <f t="shared" si="38"/>
        <v>0</v>
      </c>
      <c r="G92" s="92">
        <f t="shared" ref="G92" si="39">G93+G96+G99+G102</f>
        <v>0</v>
      </c>
      <c r="H92" s="17"/>
      <c r="I92" s="17"/>
      <c r="J92" s="17"/>
      <c r="K92" s="17"/>
      <c r="L92" s="17"/>
      <c r="M92" s="17"/>
      <c r="N92" s="17"/>
      <c r="O92" s="90"/>
      <c r="P92" s="92"/>
      <c r="Q92" s="17"/>
      <c r="R92" s="90"/>
      <c r="S92" s="96"/>
      <c r="T92" s="17"/>
      <c r="U92" s="21"/>
    </row>
    <row r="93" spans="1:21">
      <c r="A93" s="15" t="s">
        <v>19</v>
      </c>
      <c r="B93" s="22" t="s">
        <v>111</v>
      </c>
      <c r="C93" s="95">
        <f>C94+C95</f>
        <v>0</v>
      </c>
      <c r="D93" s="95">
        <f t="shared" ref="D93:F93" si="40">D94+D95</f>
        <v>0</v>
      </c>
      <c r="E93" s="95">
        <f t="shared" si="40"/>
        <v>0</v>
      </c>
      <c r="F93" s="95">
        <f t="shared" si="40"/>
        <v>0</v>
      </c>
      <c r="G93" s="95">
        <f t="shared" ref="G93" si="41">G94+G95</f>
        <v>0</v>
      </c>
      <c r="H93" s="17"/>
      <c r="I93" s="20"/>
      <c r="J93" s="20"/>
      <c r="K93" s="20"/>
      <c r="L93" s="20"/>
      <c r="M93" s="20"/>
      <c r="N93" s="20"/>
      <c r="O93" s="86"/>
      <c r="P93" s="92"/>
      <c r="Q93" s="20"/>
      <c r="R93" s="86"/>
      <c r="S93" s="96"/>
      <c r="T93" s="20"/>
      <c r="U93" s="21"/>
    </row>
    <row r="94" spans="1:21">
      <c r="A94" s="15" t="s">
        <v>112</v>
      </c>
      <c r="B94" s="22" t="s">
        <v>113</v>
      </c>
      <c r="C94" s="94"/>
      <c r="D94" s="82"/>
      <c r="E94" s="82"/>
      <c r="F94" s="82"/>
      <c r="G94" s="82"/>
      <c r="H94" s="17"/>
      <c r="I94" s="30"/>
      <c r="J94" s="30"/>
      <c r="K94" s="30"/>
      <c r="L94" s="30"/>
      <c r="M94" s="30"/>
      <c r="N94" s="30"/>
      <c r="O94" s="83"/>
      <c r="P94" s="92"/>
      <c r="Q94" s="30"/>
      <c r="R94" s="83"/>
      <c r="S94" s="96"/>
      <c r="T94" s="30"/>
      <c r="U94" s="21"/>
    </row>
    <row r="95" spans="1:21">
      <c r="A95" s="15" t="s">
        <v>114</v>
      </c>
      <c r="B95" s="22" t="s">
        <v>72</v>
      </c>
      <c r="C95" s="94"/>
      <c r="D95" s="82"/>
      <c r="E95" s="82"/>
      <c r="F95" s="82"/>
      <c r="G95" s="82"/>
      <c r="H95" s="17"/>
      <c r="I95" s="30"/>
      <c r="J95" s="30"/>
      <c r="K95" s="30"/>
      <c r="L95" s="30"/>
      <c r="M95" s="30"/>
      <c r="N95" s="30"/>
      <c r="O95" s="83"/>
      <c r="P95" s="92"/>
      <c r="Q95" s="30"/>
      <c r="R95" s="83"/>
      <c r="S95" s="96"/>
      <c r="T95" s="30"/>
      <c r="U95" s="21"/>
    </row>
    <row r="96" spans="1:21">
      <c r="A96" s="15" t="s">
        <v>21</v>
      </c>
      <c r="B96" s="22" t="s">
        <v>350</v>
      </c>
      <c r="C96" s="95">
        <f>C97+C98</f>
        <v>47.1</v>
      </c>
      <c r="D96" s="95">
        <f t="shared" ref="D96:F96" si="42">D97+D98</f>
        <v>0</v>
      </c>
      <c r="E96" s="95">
        <f t="shared" si="42"/>
        <v>0</v>
      </c>
      <c r="F96" s="95">
        <f t="shared" si="42"/>
        <v>0</v>
      </c>
      <c r="G96" s="95">
        <f t="shared" ref="G96" si="43">G97+G98</f>
        <v>0</v>
      </c>
      <c r="H96" s="17"/>
      <c r="I96" s="20"/>
      <c r="J96" s="20"/>
      <c r="K96" s="20"/>
      <c r="L96" s="20"/>
      <c r="M96" s="20"/>
      <c r="N96" s="20"/>
      <c r="O96" s="86"/>
      <c r="P96" s="92"/>
      <c r="Q96" s="20"/>
      <c r="R96" s="86"/>
      <c r="S96" s="96"/>
      <c r="T96" s="20"/>
      <c r="U96" s="21"/>
    </row>
    <row r="97" spans="1:21">
      <c r="A97" s="15" t="s">
        <v>23</v>
      </c>
      <c r="B97" s="22" t="s">
        <v>115</v>
      </c>
      <c r="C97" s="94"/>
      <c r="D97" s="82"/>
      <c r="E97" s="82"/>
      <c r="F97" s="82"/>
      <c r="G97" s="82"/>
      <c r="H97" s="17"/>
      <c r="I97" s="30"/>
      <c r="J97" s="30"/>
      <c r="K97" s="30"/>
      <c r="L97" s="30"/>
      <c r="M97" s="30"/>
      <c r="N97" s="30"/>
      <c r="O97" s="83"/>
      <c r="P97" s="92"/>
      <c r="Q97" s="30"/>
      <c r="R97" s="83"/>
      <c r="S97" s="96"/>
      <c r="T97" s="30"/>
      <c r="U97" s="21"/>
    </row>
    <row r="98" spans="1:21">
      <c r="A98" s="15" t="s">
        <v>25</v>
      </c>
      <c r="B98" s="22" t="s">
        <v>72</v>
      </c>
      <c r="C98" s="94">
        <v>47.1</v>
      </c>
      <c r="D98" s="82"/>
      <c r="E98" s="82"/>
      <c r="F98" s="82"/>
      <c r="G98" s="82"/>
      <c r="H98" s="17"/>
      <c r="I98" s="30"/>
      <c r="J98" s="30"/>
      <c r="K98" s="30"/>
      <c r="L98" s="30"/>
      <c r="M98" s="30"/>
      <c r="N98" s="30"/>
      <c r="O98" s="83"/>
      <c r="P98" s="92"/>
      <c r="Q98" s="30"/>
      <c r="R98" s="83"/>
      <c r="S98" s="96"/>
      <c r="T98" s="30"/>
      <c r="U98" s="21"/>
    </row>
    <row r="99" spans="1:21">
      <c r="A99" s="15">
        <v>2.2999999999999998</v>
      </c>
      <c r="B99" s="22" t="s">
        <v>116</v>
      </c>
      <c r="C99" s="95"/>
      <c r="D99" s="95">
        <f t="shared" ref="D99:F99" si="44">D100+D101</f>
        <v>0</v>
      </c>
      <c r="E99" s="95">
        <f t="shared" si="44"/>
        <v>0</v>
      </c>
      <c r="F99" s="95">
        <f t="shared" si="44"/>
        <v>0</v>
      </c>
      <c r="G99" s="95">
        <f t="shared" ref="G99" si="45">G100+G101</f>
        <v>0</v>
      </c>
      <c r="H99" s="17"/>
      <c r="I99" s="20"/>
      <c r="J99" s="20"/>
      <c r="K99" s="20"/>
      <c r="L99" s="20"/>
      <c r="M99" s="20"/>
      <c r="N99" s="20"/>
      <c r="O99" s="86"/>
      <c r="P99" s="92"/>
      <c r="Q99" s="20"/>
      <c r="R99" s="86"/>
      <c r="S99" s="96"/>
      <c r="T99" s="20"/>
      <c r="U99" s="21"/>
    </row>
    <row r="100" spans="1:21">
      <c r="A100" s="15" t="s">
        <v>117</v>
      </c>
      <c r="B100" s="22" t="s">
        <v>118</v>
      </c>
      <c r="C100" s="94"/>
      <c r="D100" s="82"/>
      <c r="E100" s="82"/>
      <c r="F100" s="82"/>
      <c r="G100" s="82"/>
      <c r="H100" s="17"/>
      <c r="I100" s="30"/>
      <c r="J100" s="30"/>
      <c r="K100" s="30"/>
      <c r="L100" s="30"/>
      <c r="M100" s="30"/>
      <c r="N100" s="30"/>
      <c r="O100" s="83"/>
      <c r="P100" s="92"/>
      <c r="Q100" s="30"/>
      <c r="R100" s="83"/>
      <c r="S100" s="96"/>
      <c r="T100" s="30"/>
      <c r="U100" s="21"/>
    </row>
    <row r="101" spans="1:21">
      <c r="A101" s="15" t="s">
        <v>119</v>
      </c>
      <c r="B101" s="22" t="s">
        <v>72</v>
      </c>
      <c r="C101" s="94"/>
      <c r="D101" s="82"/>
      <c r="E101" s="82"/>
      <c r="F101" s="82"/>
      <c r="G101" s="82"/>
      <c r="H101" s="17"/>
      <c r="I101" s="30"/>
      <c r="J101" s="30"/>
      <c r="K101" s="30"/>
      <c r="L101" s="30"/>
      <c r="M101" s="30"/>
      <c r="N101" s="30"/>
      <c r="O101" s="83"/>
      <c r="P101" s="92"/>
      <c r="Q101" s="30"/>
      <c r="R101" s="83"/>
      <c r="S101" s="96"/>
      <c r="T101" s="30"/>
      <c r="U101" s="21"/>
    </row>
    <row r="102" spans="1:21">
      <c r="A102" s="15" t="s">
        <v>29</v>
      </c>
      <c r="B102" s="22" t="s">
        <v>120</v>
      </c>
      <c r="C102" s="95"/>
      <c r="D102" s="95">
        <f>D103+D104</f>
        <v>0</v>
      </c>
      <c r="E102" s="95">
        <f>E103+E104</f>
        <v>0</v>
      </c>
      <c r="F102" s="95">
        <f t="shared" ref="F102" si="46">F103+F104</f>
        <v>0</v>
      </c>
      <c r="G102" s="95">
        <f t="shared" ref="G102" si="47">G103+G104</f>
        <v>0</v>
      </c>
      <c r="H102" s="17"/>
      <c r="I102" s="20"/>
      <c r="J102" s="20"/>
      <c r="K102" s="20"/>
      <c r="L102" s="20"/>
      <c r="M102" s="20"/>
      <c r="N102" s="20"/>
      <c r="O102" s="86"/>
      <c r="P102" s="92"/>
      <c r="Q102" s="20"/>
      <c r="R102" s="86"/>
      <c r="S102" s="96"/>
      <c r="T102" s="20"/>
      <c r="U102" s="21"/>
    </row>
    <row r="103" spans="1:21">
      <c r="A103" s="15" t="s">
        <v>121</v>
      </c>
      <c r="B103" s="22" t="s">
        <v>122</v>
      </c>
      <c r="C103" s="94"/>
      <c r="D103" s="82"/>
      <c r="E103" s="82"/>
      <c r="F103" s="82"/>
      <c r="G103" s="82"/>
      <c r="H103" s="17"/>
      <c r="I103" s="102"/>
      <c r="J103" s="102"/>
      <c r="K103" s="102"/>
      <c r="L103" s="102"/>
      <c r="M103" s="102"/>
      <c r="N103" s="102"/>
      <c r="O103" s="83"/>
      <c r="P103" s="92"/>
      <c r="Q103" s="102"/>
      <c r="R103" s="83"/>
      <c r="S103" s="96"/>
      <c r="T103" s="13"/>
      <c r="U103" s="21"/>
    </row>
    <row r="104" spans="1:21">
      <c r="A104" s="15" t="s">
        <v>123</v>
      </c>
      <c r="B104" s="22" t="s">
        <v>72</v>
      </c>
      <c r="C104" s="94"/>
      <c r="D104" s="82"/>
      <c r="E104" s="82"/>
      <c r="F104" s="82"/>
      <c r="G104" s="82"/>
      <c r="H104" s="17"/>
      <c r="I104" s="102"/>
      <c r="J104" s="102"/>
      <c r="K104" s="102"/>
      <c r="L104" s="102"/>
      <c r="M104" s="102"/>
      <c r="N104" s="102"/>
      <c r="O104" s="83"/>
      <c r="P104" s="92"/>
      <c r="Q104" s="102"/>
      <c r="R104" s="83"/>
      <c r="S104" s="96"/>
      <c r="T104" s="13"/>
      <c r="U104" s="21"/>
    </row>
    <row r="105" spans="1:21" ht="60">
      <c r="A105" s="15" t="s">
        <v>9</v>
      </c>
      <c r="B105" s="22" t="s">
        <v>351</v>
      </c>
      <c r="C105" s="92">
        <f>C107+C108+C109+C110</f>
        <v>0</v>
      </c>
      <c r="D105" s="92">
        <f>D107+D108+D109+D110</f>
        <v>0</v>
      </c>
      <c r="E105" s="92">
        <f t="shared" ref="E105:F105" si="48">E107+E108+E109+E110</f>
        <v>0</v>
      </c>
      <c r="F105" s="92">
        <f t="shared" si="48"/>
        <v>0</v>
      </c>
      <c r="G105" s="92">
        <f t="shared" ref="G105" si="49">G107+G108+G109+G110</f>
        <v>0</v>
      </c>
      <c r="H105" s="17"/>
      <c r="I105" s="17"/>
      <c r="J105" s="17"/>
      <c r="K105" s="17"/>
      <c r="L105" s="17"/>
      <c r="M105" s="17"/>
      <c r="N105" s="17"/>
      <c r="O105" s="90"/>
      <c r="P105" s="92"/>
      <c r="Q105" s="17"/>
      <c r="R105" s="90"/>
      <c r="S105" s="96"/>
      <c r="T105" s="17"/>
      <c r="U105" s="21"/>
    </row>
    <row r="106" spans="1:21">
      <c r="A106" s="15"/>
      <c r="B106" s="22" t="s">
        <v>124</v>
      </c>
      <c r="C106" s="94"/>
      <c r="D106" s="82"/>
      <c r="E106" s="82"/>
      <c r="F106" s="82"/>
      <c r="G106" s="82"/>
      <c r="H106" s="17"/>
      <c r="I106" s="102"/>
      <c r="J106" s="102"/>
      <c r="K106" s="102"/>
      <c r="L106" s="102"/>
      <c r="M106" s="102"/>
      <c r="N106" s="102"/>
      <c r="O106" s="83"/>
      <c r="P106" s="92"/>
      <c r="Q106" s="102"/>
      <c r="R106" s="83"/>
      <c r="S106" s="96"/>
      <c r="T106" s="13"/>
      <c r="U106" s="21"/>
    </row>
    <row r="107" spans="1:21" s="38" customFormat="1" ht="25.5">
      <c r="A107" s="33" t="s">
        <v>125</v>
      </c>
      <c r="B107" s="40" t="s">
        <v>126</v>
      </c>
      <c r="C107" s="107"/>
      <c r="D107" s="108"/>
      <c r="E107" s="108"/>
      <c r="F107" s="108"/>
      <c r="G107" s="108"/>
      <c r="H107" s="17"/>
      <c r="I107" s="36"/>
      <c r="J107" s="36"/>
      <c r="K107" s="36"/>
      <c r="L107" s="36"/>
      <c r="M107" s="36"/>
      <c r="N107" s="36"/>
      <c r="O107" s="84"/>
      <c r="P107" s="92"/>
      <c r="Q107" s="36"/>
      <c r="R107" s="84"/>
      <c r="S107" s="96"/>
      <c r="T107" s="36"/>
      <c r="U107" s="37"/>
    </row>
    <row r="108" spans="1:21" s="38" customFormat="1">
      <c r="A108" s="33" t="s">
        <v>127</v>
      </c>
      <c r="B108" s="40" t="s">
        <v>128</v>
      </c>
      <c r="C108" s="107"/>
      <c r="D108" s="108"/>
      <c r="E108" s="108"/>
      <c r="F108" s="108"/>
      <c r="G108" s="108"/>
      <c r="H108" s="17"/>
      <c r="I108" s="36"/>
      <c r="J108" s="36"/>
      <c r="K108" s="36"/>
      <c r="L108" s="36"/>
      <c r="M108" s="36"/>
      <c r="N108" s="36"/>
      <c r="O108" s="84"/>
      <c r="P108" s="92"/>
      <c r="Q108" s="36"/>
      <c r="R108" s="84"/>
      <c r="S108" s="96"/>
      <c r="T108" s="36"/>
      <c r="U108" s="37"/>
    </row>
    <row r="109" spans="1:21" s="38" customFormat="1" ht="25.5">
      <c r="A109" s="33" t="s">
        <v>129</v>
      </c>
      <c r="B109" s="40" t="s">
        <v>130</v>
      </c>
      <c r="C109" s="107"/>
      <c r="D109" s="108"/>
      <c r="E109" s="108"/>
      <c r="F109" s="108"/>
      <c r="G109" s="108"/>
      <c r="H109" s="17"/>
      <c r="I109" s="36"/>
      <c r="J109" s="36"/>
      <c r="K109" s="36"/>
      <c r="L109" s="36"/>
      <c r="M109" s="36"/>
      <c r="N109" s="36"/>
      <c r="O109" s="84"/>
      <c r="P109" s="92"/>
      <c r="Q109" s="36"/>
      <c r="R109" s="84"/>
      <c r="S109" s="96"/>
      <c r="T109" s="36"/>
      <c r="U109" s="37"/>
    </row>
    <row r="110" spans="1:21" s="38" customFormat="1">
      <c r="A110" s="33" t="s">
        <v>131</v>
      </c>
      <c r="B110" s="40" t="s">
        <v>122</v>
      </c>
      <c r="C110" s="107"/>
      <c r="D110" s="108"/>
      <c r="E110" s="108"/>
      <c r="F110" s="108"/>
      <c r="G110" s="108"/>
      <c r="H110" s="17"/>
      <c r="I110" s="36"/>
      <c r="J110" s="36"/>
      <c r="K110" s="36"/>
      <c r="L110" s="36"/>
      <c r="M110" s="36"/>
      <c r="N110" s="36"/>
      <c r="O110" s="84"/>
      <c r="P110" s="92"/>
      <c r="Q110" s="36"/>
      <c r="R110" s="84"/>
      <c r="S110" s="96"/>
      <c r="T110" s="36"/>
      <c r="U110" s="37"/>
    </row>
    <row r="111" spans="1:21" ht="42.75">
      <c r="A111" s="25">
        <v>3</v>
      </c>
      <c r="B111" s="26" t="s">
        <v>132</v>
      </c>
      <c r="C111" s="92">
        <f>C112+C115+C118+C121+C124</f>
        <v>7.7</v>
      </c>
      <c r="D111" s="92">
        <f>D112+D115+D118+D121+D124</f>
        <v>0</v>
      </c>
      <c r="E111" s="92">
        <f>E112+E115+E118+E121+E124</f>
        <v>0</v>
      </c>
      <c r="F111" s="92">
        <f t="shared" ref="F111" si="50">F112+F115+F118+F121+F124</f>
        <v>0</v>
      </c>
      <c r="G111" s="92">
        <f t="shared" ref="G111" si="51">G112+G115+G118+G121+G124</f>
        <v>0</v>
      </c>
      <c r="H111" s="17"/>
      <c r="I111" s="17"/>
      <c r="J111" s="17"/>
      <c r="K111" s="17"/>
      <c r="L111" s="17"/>
      <c r="M111" s="17"/>
      <c r="N111" s="17"/>
      <c r="O111" s="90"/>
      <c r="P111" s="92"/>
      <c r="Q111" s="17"/>
      <c r="R111" s="90"/>
      <c r="S111" s="96"/>
      <c r="T111" s="17"/>
      <c r="U111" s="21"/>
    </row>
    <row r="112" spans="1:21">
      <c r="A112" s="15" t="s">
        <v>133</v>
      </c>
      <c r="B112" s="22" t="s">
        <v>111</v>
      </c>
      <c r="C112" s="95">
        <f>C113+C114</f>
        <v>0</v>
      </c>
      <c r="D112" s="95">
        <f t="shared" ref="D112:F112" si="52">D113+D114</f>
        <v>0</v>
      </c>
      <c r="E112" s="95">
        <f t="shared" si="52"/>
        <v>0</v>
      </c>
      <c r="F112" s="95">
        <f t="shared" si="52"/>
        <v>0</v>
      </c>
      <c r="G112" s="95">
        <f t="shared" ref="G112" si="53">G113+G114</f>
        <v>0</v>
      </c>
      <c r="H112" s="17"/>
      <c r="I112" s="20"/>
      <c r="J112" s="20"/>
      <c r="K112" s="20"/>
      <c r="L112" s="20"/>
      <c r="M112" s="20"/>
      <c r="N112" s="20"/>
      <c r="O112" s="86"/>
      <c r="P112" s="92"/>
      <c r="Q112" s="20"/>
      <c r="R112" s="86"/>
      <c r="S112" s="96"/>
      <c r="T112" s="20"/>
      <c r="U112" s="21"/>
    </row>
    <row r="113" spans="1:21">
      <c r="A113" s="15" t="s">
        <v>134</v>
      </c>
      <c r="B113" s="22" t="s">
        <v>135</v>
      </c>
      <c r="C113" s="94"/>
      <c r="D113" s="82"/>
      <c r="E113" s="82"/>
      <c r="F113" s="82"/>
      <c r="G113" s="82"/>
      <c r="H113" s="17"/>
      <c r="I113" s="30"/>
      <c r="J113" s="30"/>
      <c r="K113" s="30"/>
      <c r="L113" s="30"/>
      <c r="M113" s="30"/>
      <c r="N113" s="30"/>
      <c r="O113" s="83"/>
      <c r="P113" s="92"/>
      <c r="Q113" s="30"/>
      <c r="R113" s="83"/>
      <c r="S113" s="96"/>
      <c r="T113" s="30"/>
      <c r="U113" s="21"/>
    </row>
    <row r="114" spans="1:21">
      <c r="A114" s="15" t="s">
        <v>136</v>
      </c>
      <c r="B114" s="22" t="s">
        <v>72</v>
      </c>
      <c r="C114" s="94"/>
      <c r="D114" s="82"/>
      <c r="E114" s="82"/>
      <c r="F114" s="82"/>
      <c r="G114" s="82"/>
      <c r="H114" s="17"/>
      <c r="I114" s="30"/>
      <c r="J114" s="30"/>
      <c r="K114" s="30"/>
      <c r="L114" s="30"/>
      <c r="M114" s="30"/>
      <c r="N114" s="30"/>
      <c r="O114" s="83"/>
      <c r="P114" s="92"/>
      <c r="Q114" s="30"/>
      <c r="R114" s="83"/>
      <c r="S114" s="96"/>
      <c r="T114" s="30"/>
      <c r="U114" s="21"/>
    </row>
    <row r="115" spans="1:21">
      <c r="A115" s="15" t="s">
        <v>137</v>
      </c>
      <c r="B115" s="22" t="s">
        <v>116</v>
      </c>
      <c r="C115" s="95">
        <f>C116+C117</f>
        <v>7.7</v>
      </c>
      <c r="D115" s="95">
        <f t="shared" ref="D115:F115" si="54">D116+D117</f>
        <v>0</v>
      </c>
      <c r="E115" s="95">
        <f t="shared" si="54"/>
        <v>0</v>
      </c>
      <c r="F115" s="95">
        <f t="shared" si="54"/>
        <v>0</v>
      </c>
      <c r="G115" s="95">
        <f t="shared" ref="G115" si="55">G116+G117</f>
        <v>0</v>
      </c>
      <c r="H115" s="17"/>
      <c r="I115" s="20"/>
      <c r="J115" s="20"/>
      <c r="K115" s="20"/>
      <c r="L115" s="20"/>
      <c r="M115" s="20"/>
      <c r="N115" s="20"/>
      <c r="O115" s="86"/>
      <c r="P115" s="92"/>
      <c r="Q115" s="20"/>
      <c r="R115" s="86"/>
      <c r="S115" s="96"/>
      <c r="T115" s="20"/>
      <c r="U115" s="21"/>
    </row>
    <row r="116" spans="1:21">
      <c r="A116" s="15" t="s">
        <v>138</v>
      </c>
      <c r="B116" s="22" t="s">
        <v>139</v>
      </c>
      <c r="C116" s="94"/>
      <c r="D116" s="82"/>
      <c r="E116" s="82"/>
      <c r="F116" s="82"/>
      <c r="G116" s="82"/>
      <c r="H116" s="17"/>
      <c r="I116" s="30"/>
      <c r="J116" s="30"/>
      <c r="K116" s="30"/>
      <c r="L116" s="30"/>
      <c r="M116" s="30"/>
      <c r="N116" s="30"/>
      <c r="O116" s="83"/>
      <c r="P116" s="92"/>
      <c r="Q116" s="30"/>
      <c r="R116" s="83"/>
      <c r="S116" s="96"/>
      <c r="T116" s="30"/>
      <c r="U116" s="21"/>
    </row>
    <row r="117" spans="1:21">
      <c r="A117" s="15" t="s">
        <v>140</v>
      </c>
      <c r="B117" s="22" t="s">
        <v>141</v>
      </c>
      <c r="C117" s="94">
        <v>7.7</v>
      </c>
      <c r="D117" s="82"/>
      <c r="E117" s="82"/>
      <c r="F117" s="82"/>
      <c r="G117" s="82"/>
      <c r="H117" s="17"/>
      <c r="I117" s="30"/>
      <c r="J117" s="30"/>
      <c r="K117" s="30"/>
      <c r="L117" s="30"/>
      <c r="M117" s="30"/>
      <c r="N117" s="30"/>
      <c r="O117" s="83"/>
      <c r="P117" s="92"/>
      <c r="Q117" s="30"/>
      <c r="R117" s="83"/>
      <c r="S117" s="96"/>
      <c r="T117" s="30"/>
      <c r="U117" s="21"/>
    </row>
    <row r="118" spans="1:21">
      <c r="A118" s="15" t="s">
        <v>142</v>
      </c>
      <c r="B118" s="22" t="s">
        <v>143</v>
      </c>
      <c r="C118" s="95">
        <f>C119+C120</f>
        <v>0</v>
      </c>
      <c r="D118" s="95">
        <f t="shared" ref="D118:F118" si="56">D119+D120</f>
        <v>0</v>
      </c>
      <c r="E118" s="95">
        <f t="shared" si="56"/>
        <v>0</v>
      </c>
      <c r="F118" s="95">
        <f t="shared" si="56"/>
        <v>0</v>
      </c>
      <c r="G118" s="95">
        <f t="shared" ref="G118" si="57">G119+G120</f>
        <v>0</v>
      </c>
      <c r="H118" s="17"/>
      <c r="I118" s="20"/>
      <c r="J118" s="20"/>
      <c r="K118" s="20"/>
      <c r="L118" s="20"/>
      <c r="M118" s="20"/>
      <c r="N118" s="20"/>
      <c r="O118" s="86"/>
      <c r="P118" s="92"/>
      <c r="Q118" s="20"/>
      <c r="R118" s="86"/>
      <c r="S118" s="96"/>
      <c r="T118" s="20"/>
      <c r="U118" s="21"/>
    </row>
    <row r="119" spans="1:21">
      <c r="A119" s="15" t="s">
        <v>144</v>
      </c>
      <c r="B119" s="22" t="s">
        <v>145</v>
      </c>
      <c r="C119" s="94"/>
      <c r="D119" s="82"/>
      <c r="E119" s="82"/>
      <c r="F119" s="82"/>
      <c r="G119" s="82"/>
      <c r="H119" s="17"/>
      <c r="I119" s="30"/>
      <c r="J119" s="30"/>
      <c r="K119" s="30"/>
      <c r="L119" s="30"/>
      <c r="M119" s="30"/>
      <c r="N119" s="30"/>
      <c r="O119" s="83"/>
      <c r="P119" s="92"/>
      <c r="Q119" s="30"/>
      <c r="R119" s="83"/>
      <c r="S119" s="96"/>
      <c r="T119" s="30"/>
      <c r="U119" s="21"/>
    </row>
    <row r="120" spans="1:21">
      <c r="A120" s="15" t="s">
        <v>146</v>
      </c>
      <c r="B120" s="22" t="s">
        <v>72</v>
      </c>
      <c r="C120" s="94"/>
      <c r="D120" s="82"/>
      <c r="E120" s="82"/>
      <c r="F120" s="82"/>
      <c r="G120" s="82"/>
      <c r="H120" s="17"/>
      <c r="I120" s="30"/>
      <c r="J120" s="30"/>
      <c r="K120" s="30"/>
      <c r="L120" s="30"/>
      <c r="M120" s="30"/>
      <c r="N120" s="30"/>
      <c r="O120" s="83"/>
      <c r="P120" s="92"/>
      <c r="Q120" s="30"/>
      <c r="R120" s="83"/>
      <c r="S120" s="96"/>
      <c r="T120" s="30"/>
      <c r="U120" s="21"/>
    </row>
    <row r="121" spans="1:21" ht="45">
      <c r="A121" s="15" t="s">
        <v>147</v>
      </c>
      <c r="B121" s="22" t="s">
        <v>148</v>
      </c>
      <c r="C121" s="95">
        <f>C122+C123</f>
        <v>0</v>
      </c>
      <c r="D121" s="95">
        <f>D122+D123</f>
        <v>0</v>
      </c>
      <c r="E121" s="95">
        <f t="shared" ref="E121:F121" si="58">E122+E123</f>
        <v>0</v>
      </c>
      <c r="F121" s="95">
        <f t="shared" si="58"/>
        <v>0</v>
      </c>
      <c r="G121" s="95">
        <f t="shared" ref="G121" si="59">G122+G123</f>
        <v>0</v>
      </c>
      <c r="H121" s="17"/>
      <c r="I121" s="20"/>
      <c r="J121" s="20"/>
      <c r="K121" s="20"/>
      <c r="L121" s="20"/>
      <c r="M121" s="20"/>
      <c r="N121" s="20"/>
      <c r="O121" s="86"/>
      <c r="P121" s="92"/>
      <c r="Q121" s="20"/>
      <c r="R121" s="86"/>
      <c r="S121" s="96"/>
      <c r="T121" s="20"/>
      <c r="U121" s="21"/>
    </row>
    <row r="122" spans="1:21" ht="45">
      <c r="A122" s="15" t="s">
        <v>149</v>
      </c>
      <c r="B122" s="22" t="s">
        <v>150</v>
      </c>
      <c r="C122" s="94"/>
      <c r="D122" s="82"/>
      <c r="E122" s="82"/>
      <c r="F122" s="82"/>
      <c r="G122" s="82"/>
      <c r="H122" s="17"/>
      <c r="I122" s="102"/>
      <c r="J122" s="102"/>
      <c r="K122" s="102"/>
      <c r="L122" s="102"/>
      <c r="M122" s="102"/>
      <c r="N122" s="102"/>
      <c r="O122" s="83"/>
      <c r="P122" s="92"/>
      <c r="Q122" s="102"/>
      <c r="R122" s="83"/>
      <c r="S122" s="96"/>
      <c r="T122" s="13"/>
      <c r="U122" s="21"/>
    </row>
    <row r="123" spans="1:21">
      <c r="A123" s="15" t="s">
        <v>151</v>
      </c>
      <c r="B123" s="22" t="s">
        <v>72</v>
      </c>
      <c r="C123" s="94"/>
      <c r="D123" s="82"/>
      <c r="E123" s="82"/>
      <c r="F123" s="82"/>
      <c r="G123" s="82"/>
      <c r="H123" s="17"/>
      <c r="I123" s="102"/>
      <c r="J123" s="102"/>
      <c r="K123" s="102"/>
      <c r="L123" s="102"/>
      <c r="M123" s="102"/>
      <c r="N123" s="102"/>
      <c r="O123" s="83"/>
      <c r="P123" s="92"/>
      <c r="Q123" s="102"/>
      <c r="R123" s="83"/>
      <c r="S123" s="96"/>
      <c r="T123" s="13"/>
      <c r="U123" s="21"/>
    </row>
    <row r="124" spans="1:21" ht="36" customHeight="1">
      <c r="A124" s="15" t="s">
        <v>11</v>
      </c>
      <c r="B124" s="22" t="s">
        <v>152</v>
      </c>
      <c r="C124" s="95">
        <f>C125+C126</f>
        <v>0</v>
      </c>
      <c r="D124" s="95">
        <f>D125+D126</f>
        <v>0</v>
      </c>
      <c r="E124" s="95">
        <f t="shared" ref="E124:F124" si="60">E125+E126</f>
        <v>0</v>
      </c>
      <c r="F124" s="95">
        <f t="shared" si="60"/>
        <v>0</v>
      </c>
      <c r="G124" s="95">
        <f t="shared" ref="G124" si="61">G125+G126</f>
        <v>0</v>
      </c>
      <c r="H124" s="17"/>
      <c r="I124" s="20"/>
      <c r="J124" s="20"/>
      <c r="K124" s="20"/>
      <c r="L124" s="20"/>
      <c r="M124" s="20"/>
      <c r="N124" s="20"/>
      <c r="O124" s="86"/>
      <c r="P124" s="92"/>
      <c r="Q124" s="20"/>
      <c r="R124" s="86"/>
      <c r="S124" s="96"/>
      <c r="T124" s="20"/>
      <c r="U124" s="21"/>
    </row>
    <row r="125" spans="1:21" ht="17.25" customHeight="1">
      <c r="A125" s="15" t="s">
        <v>153</v>
      </c>
      <c r="B125" s="22" t="s">
        <v>154</v>
      </c>
      <c r="C125" s="94"/>
      <c r="D125" s="82"/>
      <c r="E125" s="82"/>
      <c r="F125" s="82"/>
      <c r="G125" s="82"/>
      <c r="H125" s="17"/>
      <c r="I125" s="102"/>
      <c r="J125" s="102"/>
      <c r="K125" s="102"/>
      <c r="L125" s="102"/>
      <c r="M125" s="102"/>
      <c r="N125" s="102"/>
      <c r="O125" s="83"/>
      <c r="P125" s="92"/>
      <c r="Q125" s="102"/>
      <c r="R125" s="83"/>
      <c r="S125" s="96"/>
      <c r="T125" s="13"/>
      <c r="U125" s="21"/>
    </row>
    <row r="126" spans="1:21">
      <c r="A126" s="15" t="s">
        <v>155</v>
      </c>
      <c r="B126" s="22" t="s">
        <v>72</v>
      </c>
      <c r="C126" s="94"/>
      <c r="D126" s="82"/>
      <c r="E126" s="82"/>
      <c r="F126" s="82"/>
      <c r="G126" s="82"/>
      <c r="H126" s="17"/>
      <c r="I126" s="102"/>
      <c r="J126" s="102"/>
      <c r="K126" s="102"/>
      <c r="L126" s="102"/>
      <c r="M126" s="102"/>
      <c r="N126" s="102"/>
      <c r="O126" s="83"/>
      <c r="P126" s="92"/>
      <c r="Q126" s="102"/>
      <c r="R126" s="83"/>
      <c r="S126" s="96"/>
      <c r="T126" s="13"/>
      <c r="U126" s="21"/>
    </row>
    <row r="127" spans="1:21" ht="60">
      <c r="A127" s="15" t="s">
        <v>12</v>
      </c>
      <c r="B127" s="22" t="s">
        <v>351</v>
      </c>
      <c r="C127" s="94"/>
      <c r="D127" s="82"/>
      <c r="E127" s="82"/>
      <c r="F127" s="82"/>
      <c r="G127" s="82"/>
      <c r="H127" s="17"/>
      <c r="I127" s="102"/>
      <c r="J127" s="102"/>
      <c r="K127" s="102"/>
      <c r="L127" s="102"/>
      <c r="M127" s="102"/>
      <c r="N127" s="102"/>
      <c r="O127" s="83"/>
      <c r="P127" s="92"/>
      <c r="Q127" s="102"/>
      <c r="R127" s="83"/>
      <c r="S127" s="96"/>
      <c r="T127" s="13"/>
      <c r="U127" s="21"/>
    </row>
    <row r="128" spans="1:21" ht="25.5">
      <c r="A128" s="15" t="s">
        <v>156</v>
      </c>
      <c r="B128" s="40" t="s">
        <v>126</v>
      </c>
      <c r="C128" s="94"/>
      <c r="D128" s="82"/>
      <c r="E128" s="82"/>
      <c r="F128" s="82"/>
      <c r="G128" s="82"/>
      <c r="H128" s="17"/>
      <c r="I128" s="102"/>
      <c r="J128" s="102"/>
      <c r="K128" s="102"/>
      <c r="L128" s="102"/>
      <c r="M128" s="102"/>
      <c r="N128" s="102"/>
      <c r="O128" s="83"/>
      <c r="P128" s="92"/>
      <c r="Q128" s="102"/>
      <c r="R128" s="83"/>
      <c r="S128" s="96"/>
      <c r="T128" s="13"/>
      <c r="U128" s="21"/>
    </row>
    <row r="129" spans="1:21">
      <c r="A129" s="15" t="s">
        <v>157</v>
      </c>
      <c r="B129" s="40" t="s">
        <v>128</v>
      </c>
      <c r="C129" s="94"/>
      <c r="D129" s="82"/>
      <c r="E129" s="82"/>
      <c r="F129" s="82"/>
      <c r="G129" s="82"/>
      <c r="H129" s="17"/>
      <c r="I129" s="102"/>
      <c r="J129" s="102"/>
      <c r="K129" s="102"/>
      <c r="L129" s="102"/>
      <c r="M129" s="102"/>
      <c r="N129" s="102"/>
      <c r="O129" s="83"/>
      <c r="P129" s="92"/>
      <c r="Q129" s="102"/>
      <c r="R129" s="83"/>
      <c r="S129" s="96"/>
      <c r="T129" s="13"/>
      <c r="U129" s="21"/>
    </row>
    <row r="130" spans="1:21" ht="25.5">
      <c r="A130" s="15" t="s">
        <v>158</v>
      </c>
      <c r="B130" s="40" t="s">
        <v>130</v>
      </c>
      <c r="C130" s="94"/>
      <c r="D130" s="82"/>
      <c r="E130" s="82"/>
      <c r="F130" s="82"/>
      <c r="G130" s="82"/>
      <c r="H130" s="17"/>
      <c r="I130" s="102"/>
      <c r="J130" s="102"/>
      <c r="K130" s="102"/>
      <c r="L130" s="102"/>
      <c r="M130" s="102"/>
      <c r="N130" s="102"/>
      <c r="O130" s="83"/>
      <c r="P130" s="92"/>
      <c r="Q130" s="102"/>
      <c r="R130" s="83"/>
      <c r="S130" s="96"/>
      <c r="T130" s="13"/>
      <c r="U130" s="21"/>
    </row>
    <row r="131" spans="1:21">
      <c r="A131" s="15" t="s">
        <v>159</v>
      </c>
      <c r="B131" s="40" t="s">
        <v>122</v>
      </c>
      <c r="C131" s="94"/>
      <c r="D131" s="82"/>
      <c r="E131" s="82"/>
      <c r="F131" s="82"/>
      <c r="G131" s="82"/>
      <c r="H131" s="17"/>
      <c r="I131" s="102"/>
      <c r="J131" s="102"/>
      <c r="K131" s="102"/>
      <c r="L131" s="102"/>
      <c r="M131" s="102"/>
      <c r="N131" s="102"/>
      <c r="O131" s="83"/>
      <c r="P131" s="92"/>
      <c r="Q131" s="102"/>
      <c r="R131" s="83"/>
      <c r="S131" s="96"/>
      <c r="T131" s="13"/>
      <c r="U131" s="21"/>
    </row>
    <row r="132" spans="1:21" ht="28.5">
      <c r="A132" s="25">
        <v>4</v>
      </c>
      <c r="B132" s="26" t="s">
        <v>160</v>
      </c>
      <c r="C132" s="92">
        <f>C135+C137+C139+C141+C133</f>
        <v>329.6</v>
      </c>
      <c r="D132" s="92">
        <f>D135+D137+D139+D141+D133</f>
        <v>753.9</v>
      </c>
      <c r="E132" s="92">
        <f t="shared" ref="E132:F132" si="62">E135+E137+E139+E141+E133</f>
        <v>671.9</v>
      </c>
      <c r="F132" s="92">
        <f t="shared" si="62"/>
        <v>753.9</v>
      </c>
      <c r="G132" s="92">
        <f t="shared" ref="G132" si="63">G135+G137+G139+G141+G133</f>
        <v>1480.6</v>
      </c>
      <c r="H132" s="92">
        <f t="shared" si="33"/>
        <v>196.39209444223371</v>
      </c>
      <c r="I132" s="17"/>
      <c r="J132" s="91">
        <f>G132/F132*100</f>
        <v>196.39209444223371</v>
      </c>
      <c r="K132" s="17"/>
      <c r="L132" s="92">
        <f t="shared" ref="L132" si="64">L135+L137+L139+L141+L133</f>
        <v>1480.6</v>
      </c>
      <c r="M132" s="17"/>
      <c r="N132" s="17"/>
      <c r="O132" s="90">
        <f t="shared" ref="O132" si="65">O135+O137+O139+O141+O133</f>
        <v>1587.8</v>
      </c>
      <c r="P132" s="92">
        <f t="shared" si="34"/>
        <v>107.24030798325003</v>
      </c>
      <c r="Q132" s="17"/>
      <c r="R132" s="90">
        <f t="shared" ref="R132" si="66">R135+R137+R139+R141+R133</f>
        <v>1620.6</v>
      </c>
      <c r="S132" s="96">
        <f t="shared" si="21"/>
        <v>102.06575135407481</v>
      </c>
      <c r="T132" s="17"/>
      <c r="U132" s="21"/>
    </row>
    <row r="133" spans="1:21">
      <c r="A133" s="15" t="s">
        <v>13</v>
      </c>
      <c r="B133" s="22" t="s">
        <v>111</v>
      </c>
      <c r="C133" s="95"/>
      <c r="D133" s="95"/>
      <c r="E133" s="95"/>
      <c r="F133" s="95"/>
      <c r="G133" s="95"/>
      <c r="H133" s="92"/>
      <c r="I133" s="20"/>
      <c r="J133" s="91"/>
      <c r="K133" s="20"/>
      <c r="L133" s="95"/>
      <c r="M133" s="20"/>
      <c r="N133" s="20"/>
      <c r="O133" s="86"/>
      <c r="P133" s="92"/>
      <c r="Q133" s="20"/>
      <c r="R133" s="86"/>
      <c r="S133" s="96"/>
      <c r="T133" s="20"/>
      <c r="U133" s="21"/>
    </row>
    <row r="134" spans="1:21" ht="30">
      <c r="A134" s="15" t="s">
        <v>161</v>
      </c>
      <c r="B134" s="22" t="s">
        <v>162</v>
      </c>
      <c r="C134" s="95"/>
      <c r="D134" s="95"/>
      <c r="E134" s="95"/>
      <c r="F134" s="95"/>
      <c r="G134" s="95"/>
      <c r="H134" s="92"/>
      <c r="I134" s="20"/>
      <c r="J134" s="91"/>
      <c r="K134" s="20"/>
      <c r="L134" s="95"/>
      <c r="M134" s="20"/>
      <c r="N134" s="20"/>
      <c r="O134" s="86"/>
      <c r="P134" s="92"/>
      <c r="Q134" s="20"/>
      <c r="R134" s="86"/>
      <c r="S134" s="96"/>
      <c r="T134" s="20"/>
      <c r="U134" s="21"/>
    </row>
    <row r="135" spans="1:21">
      <c r="A135" s="15" t="s">
        <v>163</v>
      </c>
      <c r="B135" s="22" t="s">
        <v>143</v>
      </c>
      <c r="C135" s="94"/>
      <c r="D135" s="82"/>
      <c r="E135" s="82"/>
      <c r="F135" s="82"/>
      <c r="G135" s="82"/>
      <c r="H135" s="92"/>
      <c r="I135" s="102"/>
      <c r="J135" s="91"/>
      <c r="K135" s="102"/>
      <c r="L135" s="82"/>
      <c r="M135" s="102"/>
      <c r="N135" s="102"/>
      <c r="O135" s="83"/>
      <c r="P135" s="92"/>
      <c r="Q135" s="102"/>
      <c r="R135" s="83"/>
      <c r="S135" s="96"/>
      <c r="T135" s="13"/>
      <c r="U135" s="21"/>
    </row>
    <row r="136" spans="1:21" ht="30">
      <c r="A136" s="15" t="s">
        <v>164</v>
      </c>
      <c r="B136" s="22" t="s">
        <v>162</v>
      </c>
      <c r="C136" s="94"/>
      <c r="D136" s="82"/>
      <c r="E136" s="82"/>
      <c r="F136" s="82"/>
      <c r="G136" s="82"/>
      <c r="H136" s="92"/>
      <c r="I136" s="102"/>
      <c r="J136" s="91"/>
      <c r="K136" s="102"/>
      <c r="L136" s="82"/>
      <c r="M136" s="102"/>
      <c r="N136" s="102"/>
      <c r="O136" s="83"/>
      <c r="P136" s="92"/>
      <c r="Q136" s="102"/>
      <c r="R136" s="83"/>
      <c r="S136" s="96"/>
      <c r="T136" s="13"/>
      <c r="U136" s="21"/>
    </row>
    <row r="137" spans="1:21">
      <c r="A137" s="15" t="s">
        <v>165</v>
      </c>
      <c r="B137" s="22" t="s">
        <v>166</v>
      </c>
      <c r="C137" s="94">
        <v>329.6</v>
      </c>
      <c r="D137" s="82">
        <v>723.9</v>
      </c>
      <c r="E137" s="82">
        <v>641.9</v>
      </c>
      <c r="F137" s="82">
        <v>723.9</v>
      </c>
      <c r="G137" s="82">
        <v>1450.6</v>
      </c>
      <c r="H137" s="98">
        <f t="shared" si="33"/>
        <v>200.38679375604366</v>
      </c>
      <c r="I137" s="102"/>
      <c r="J137" s="91">
        <f t="shared" ref="J137" si="67">G137/F137*100</f>
        <v>200.38679375604366</v>
      </c>
      <c r="K137" s="102"/>
      <c r="L137" s="82">
        <v>1450.6</v>
      </c>
      <c r="M137" s="102"/>
      <c r="N137" s="102"/>
      <c r="O137" s="83">
        <v>1557.8</v>
      </c>
      <c r="P137" s="92">
        <f t="shared" si="34"/>
        <v>107.39004549841444</v>
      </c>
      <c r="Q137" s="112"/>
      <c r="R137" s="83">
        <v>1590.6</v>
      </c>
      <c r="S137" s="96">
        <f t="shared" ref="S137:S196" si="68">R137/O137*100</f>
        <v>102.10553344460136</v>
      </c>
      <c r="T137" s="13"/>
      <c r="U137" s="21"/>
    </row>
    <row r="138" spans="1:21" ht="30">
      <c r="A138" s="15" t="s">
        <v>167</v>
      </c>
      <c r="B138" s="22" t="s">
        <v>162</v>
      </c>
      <c r="C138" s="94">
        <v>12.1</v>
      </c>
      <c r="D138" s="82">
        <v>2.4</v>
      </c>
      <c r="E138" s="82">
        <v>2.4</v>
      </c>
      <c r="F138" s="82">
        <v>2.4</v>
      </c>
      <c r="G138" s="82">
        <v>0</v>
      </c>
      <c r="H138" s="98">
        <f t="shared" si="33"/>
        <v>0</v>
      </c>
      <c r="I138" s="102"/>
      <c r="J138" s="82">
        <f>G138/F138*100</f>
        <v>0</v>
      </c>
      <c r="K138" s="102"/>
      <c r="L138" s="102"/>
      <c r="M138" s="102"/>
      <c r="N138" s="102"/>
      <c r="O138" s="83">
        <v>0</v>
      </c>
      <c r="P138" s="92"/>
      <c r="Q138" s="112"/>
      <c r="R138" s="83"/>
      <c r="S138" s="96"/>
      <c r="T138" s="13"/>
      <c r="U138" s="21"/>
    </row>
    <row r="139" spans="1:21" ht="45">
      <c r="A139" s="15" t="s">
        <v>168</v>
      </c>
      <c r="B139" s="22" t="s">
        <v>169</v>
      </c>
      <c r="C139" s="94"/>
      <c r="D139" s="82"/>
      <c r="E139" s="82"/>
      <c r="F139" s="82"/>
      <c r="G139" s="82"/>
      <c r="H139" s="98"/>
      <c r="I139" s="102"/>
      <c r="J139" s="102"/>
      <c r="K139" s="102"/>
      <c r="L139" s="102"/>
      <c r="M139" s="102"/>
      <c r="N139" s="102"/>
      <c r="O139" s="83"/>
      <c r="P139" s="92"/>
      <c r="Q139" s="102"/>
      <c r="R139" s="83"/>
      <c r="S139" s="96"/>
      <c r="T139" s="13"/>
      <c r="U139" s="21"/>
    </row>
    <row r="140" spans="1:21" ht="30">
      <c r="A140" s="15" t="s">
        <v>170</v>
      </c>
      <c r="B140" s="22" t="s">
        <v>162</v>
      </c>
      <c r="C140" s="94"/>
      <c r="D140" s="82"/>
      <c r="E140" s="82"/>
      <c r="F140" s="82"/>
      <c r="G140" s="82"/>
      <c r="H140" s="98"/>
      <c r="I140" s="102"/>
      <c r="J140" s="102"/>
      <c r="K140" s="102"/>
      <c r="L140" s="102"/>
      <c r="M140" s="102"/>
      <c r="N140" s="102"/>
      <c r="O140" s="83"/>
      <c r="P140" s="92"/>
      <c r="Q140" s="102"/>
      <c r="R140" s="83"/>
      <c r="S140" s="96"/>
      <c r="T140" s="13"/>
      <c r="U140" s="21"/>
    </row>
    <row r="141" spans="1:21">
      <c r="A141" s="15" t="s">
        <v>171</v>
      </c>
      <c r="B141" s="22" t="s">
        <v>120</v>
      </c>
      <c r="C141" s="94"/>
      <c r="D141" s="82">
        <v>30</v>
      </c>
      <c r="E141" s="82">
        <v>30</v>
      </c>
      <c r="F141" s="82">
        <v>30</v>
      </c>
      <c r="G141" s="82">
        <v>30</v>
      </c>
      <c r="H141" s="98">
        <f t="shared" ref="H141:H203" si="69">G141/D141*100</f>
        <v>100</v>
      </c>
      <c r="I141" s="102"/>
      <c r="J141" s="82">
        <f>G141/F141*100</f>
        <v>100</v>
      </c>
      <c r="K141" s="102"/>
      <c r="L141" s="82">
        <v>30</v>
      </c>
      <c r="M141" s="102"/>
      <c r="N141" s="102"/>
      <c r="O141" s="83">
        <v>30</v>
      </c>
      <c r="P141" s="92">
        <f t="shared" ref="P141:P204" si="70">O141/G141*100</f>
        <v>100</v>
      </c>
      <c r="Q141" s="112"/>
      <c r="R141" s="83">
        <v>30</v>
      </c>
      <c r="S141" s="96">
        <f t="shared" si="68"/>
        <v>100</v>
      </c>
      <c r="T141" s="13"/>
      <c r="U141" s="21"/>
    </row>
    <row r="142" spans="1:21" ht="30">
      <c r="A142" s="15" t="s">
        <v>172</v>
      </c>
      <c r="B142" s="22" t="s">
        <v>162</v>
      </c>
      <c r="C142" s="94"/>
      <c r="D142" s="82"/>
      <c r="E142" s="82"/>
      <c r="F142" s="82"/>
      <c r="G142" s="82"/>
      <c r="H142" s="92"/>
      <c r="I142" s="102"/>
      <c r="J142" s="102"/>
      <c r="K142" s="102"/>
      <c r="L142" s="102"/>
      <c r="M142" s="102"/>
      <c r="N142" s="102"/>
      <c r="O142" s="83"/>
      <c r="P142" s="92"/>
      <c r="Q142" s="112"/>
      <c r="R142" s="83"/>
      <c r="S142" s="96"/>
      <c r="T142" s="13"/>
      <c r="U142" s="21"/>
    </row>
    <row r="143" spans="1:21">
      <c r="A143" s="15"/>
      <c r="B143" s="31" t="s">
        <v>173</v>
      </c>
      <c r="C143" s="94"/>
      <c r="D143" s="82"/>
      <c r="E143" s="82"/>
      <c r="F143" s="82"/>
      <c r="G143" s="82"/>
      <c r="H143" s="92"/>
      <c r="I143" s="102"/>
      <c r="J143" s="102"/>
      <c r="K143" s="102"/>
      <c r="L143" s="102"/>
      <c r="M143" s="102"/>
      <c r="N143" s="102"/>
      <c r="O143" s="83"/>
      <c r="P143" s="92"/>
      <c r="Q143" s="102"/>
      <c r="R143" s="83"/>
      <c r="S143" s="96"/>
      <c r="T143" s="13"/>
      <c r="U143" s="21"/>
    </row>
    <row r="144" spans="1:21" ht="90">
      <c r="A144" s="15" t="s">
        <v>174</v>
      </c>
      <c r="B144" s="22" t="s">
        <v>175</v>
      </c>
      <c r="C144" s="94"/>
      <c r="D144" s="82"/>
      <c r="E144" s="82"/>
      <c r="F144" s="82"/>
      <c r="G144" s="82"/>
      <c r="H144" s="92"/>
      <c r="I144" s="102"/>
      <c r="J144" s="102"/>
      <c r="K144" s="102"/>
      <c r="L144" s="102"/>
      <c r="M144" s="102"/>
      <c r="N144" s="102"/>
      <c r="O144" s="83"/>
      <c r="P144" s="92"/>
      <c r="Q144" s="102"/>
      <c r="R144" s="83"/>
      <c r="S144" s="96"/>
      <c r="T144" s="13"/>
      <c r="U144" s="21"/>
    </row>
    <row r="145" spans="1:21" ht="30">
      <c r="A145" s="15" t="s">
        <v>176</v>
      </c>
      <c r="B145" s="22" t="s">
        <v>162</v>
      </c>
      <c r="C145" s="94"/>
      <c r="D145" s="82"/>
      <c r="E145" s="82"/>
      <c r="F145" s="82"/>
      <c r="G145" s="82"/>
      <c r="H145" s="92"/>
      <c r="I145" s="102"/>
      <c r="J145" s="102"/>
      <c r="K145" s="102"/>
      <c r="L145" s="102"/>
      <c r="M145" s="102"/>
      <c r="N145" s="102"/>
      <c r="O145" s="83"/>
      <c r="P145" s="92"/>
      <c r="Q145" s="102"/>
      <c r="R145" s="83"/>
      <c r="S145" s="96"/>
      <c r="T145" s="13"/>
      <c r="U145" s="21"/>
    </row>
    <row r="146" spans="1:21">
      <c r="A146" s="25">
        <v>5</v>
      </c>
      <c r="B146" s="26" t="s">
        <v>177</v>
      </c>
      <c r="C146" s="92">
        <f>C147+C150+C153+C156+C157+C160+C163+C164+C165+C166+C167+C168+C172</f>
        <v>1992.8999999999999</v>
      </c>
      <c r="D146" s="92">
        <f>D147+D150+D153+D156+D157+D160+D163+D164+D165+D166+D167+D168+D172</f>
        <v>1143.5</v>
      </c>
      <c r="E146" s="92">
        <f>E147+E150+E153+E156+E157+E160+E163+E164+E165+E166+E167+E168+E172</f>
        <v>745.60000000000014</v>
      </c>
      <c r="F146" s="92">
        <f t="shared" ref="F146" si="71">F147+F150+F153+F156+F157+F160+F163+F164+F165+F166+F167+F168+F172</f>
        <v>1143.5</v>
      </c>
      <c r="G146" s="92">
        <f>G147+G150+G153+G156+G157+G160+G163+G164+G165+G166+G167+G168+G172+G158</f>
        <v>1439.9</v>
      </c>
      <c r="H146" s="92">
        <f t="shared" si="69"/>
        <v>125.92041976388282</v>
      </c>
      <c r="I146" s="17"/>
      <c r="J146" s="91">
        <f>G146/F146*100</f>
        <v>125.92041976388282</v>
      </c>
      <c r="K146" s="17"/>
      <c r="L146" s="92">
        <f>L147+L150+L153+L156+L157+L160+L163+L164+L165+L166+L167+L168+L172+L158</f>
        <v>1012.6</v>
      </c>
      <c r="M146" s="17"/>
      <c r="N146" s="17"/>
      <c r="O146" s="90">
        <f t="shared" ref="O146" si="72">O147+O150+O153+O156+O157+O160+O163+O164+O165+O166+O167+O168+O172</f>
        <v>800.3</v>
      </c>
      <c r="P146" s="92">
        <f t="shared" si="70"/>
        <v>55.580248628376964</v>
      </c>
      <c r="Q146" s="17"/>
      <c r="R146" s="90">
        <f t="shared" ref="R146" si="73">R147+R150+R153+R156+R157+R160+R163+R164+R165+R166+R167+R168+R172</f>
        <v>835.2</v>
      </c>
      <c r="S146" s="96">
        <f t="shared" si="68"/>
        <v>104.36086467574661</v>
      </c>
      <c r="T146" s="17"/>
      <c r="U146" s="21"/>
    </row>
    <row r="147" spans="1:21">
      <c r="A147" s="15" t="s">
        <v>178</v>
      </c>
      <c r="B147" s="22" t="s">
        <v>179</v>
      </c>
      <c r="C147" s="95">
        <f>C148+C149</f>
        <v>0</v>
      </c>
      <c r="D147" s="95">
        <f t="shared" ref="D147:F147" si="74">D148+D149</f>
        <v>0</v>
      </c>
      <c r="E147" s="95">
        <f t="shared" si="74"/>
        <v>0</v>
      </c>
      <c r="F147" s="95">
        <f t="shared" si="74"/>
        <v>0</v>
      </c>
      <c r="G147" s="94">
        <v>0</v>
      </c>
      <c r="H147" s="23">
        <v>0</v>
      </c>
      <c r="I147" s="20"/>
      <c r="J147" s="20"/>
      <c r="K147" s="20"/>
      <c r="L147" s="20"/>
      <c r="M147" s="20"/>
      <c r="N147" s="20"/>
      <c r="O147" s="23">
        <v>0</v>
      </c>
      <c r="P147" s="92"/>
      <c r="Q147" s="20"/>
      <c r="R147" s="23">
        <v>0</v>
      </c>
      <c r="S147" s="96"/>
      <c r="T147" s="20"/>
      <c r="U147" s="21"/>
    </row>
    <row r="148" spans="1:21">
      <c r="A148" s="15" t="s">
        <v>180</v>
      </c>
      <c r="B148" s="22" t="s">
        <v>181</v>
      </c>
      <c r="C148" s="94"/>
      <c r="D148" s="82"/>
      <c r="E148" s="82"/>
      <c r="F148" s="82"/>
      <c r="G148" s="94">
        <v>0</v>
      </c>
      <c r="H148" s="23">
        <v>0</v>
      </c>
      <c r="I148" s="102"/>
      <c r="J148" s="102"/>
      <c r="K148" s="102"/>
      <c r="L148" s="102"/>
      <c r="M148" s="102"/>
      <c r="N148" s="102"/>
      <c r="O148" s="23">
        <v>0</v>
      </c>
      <c r="P148" s="92"/>
      <c r="Q148" s="102"/>
      <c r="R148" s="23">
        <v>0</v>
      </c>
      <c r="S148" s="96"/>
      <c r="T148" s="13"/>
      <c r="U148" s="21"/>
    </row>
    <row r="149" spans="1:21">
      <c r="A149" s="15" t="s">
        <v>182</v>
      </c>
      <c r="B149" s="22" t="s">
        <v>72</v>
      </c>
      <c r="C149" s="94"/>
      <c r="D149" s="82"/>
      <c r="E149" s="82"/>
      <c r="F149" s="82"/>
      <c r="G149" s="94">
        <v>0</v>
      </c>
      <c r="H149" s="23">
        <v>0</v>
      </c>
      <c r="I149" s="102"/>
      <c r="J149" s="102"/>
      <c r="K149" s="102"/>
      <c r="L149" s="102"/>
      <c r="M149" s="102"/>
      <c r="N149" s="102"/>
      <c r="O149" s="23">
        <v>0</v>
      </c>
      <c r="P149" s="92"/>
      <c r="Q149" s="102"/>
      <c r="R149" s="23">
        <v>0</v>
      </c>
      <c r="S149" s="96"/>
      <c r="T149" s="13"/>
      <c r="U149" s="21"/>
    </row>
    <row r="150" spans="1:21" ht="30">
      <c r="A150" s="15" t="s">
        <v>183</v>
      </c>
      <c r="B150" s="22" t="s">
        <v>184</v>
      </c>
      <c r="C150" s="95">
        <f>C151+C152</f>
        <v>599.9</v>
      </c>
      <c r="D150" s="95">
        <f t="shared" ref="D150:F150" si="75">D151+D152</f>
        <v>354.7</v>
      </c>
      <c r="E150" s="95">
        <f t="shared" si="75"/>
        <v>333</v>
      </c>
      <c r="F150" s="95">
        <f t="shared" si="75"/>
        <v>354.7</v>
      </c>
      <c r="G150" s="95">
        <f>G151</f>
        <v>559.6</v>
      </c>
      <c r="H150" s="99">
        <f t="shared" si="69"/>
        <v>157.76712714970398</v>
      </c>
      <c r="I150" s="102"/>
      <c r="J150" s="105">
        <f>G150/F150*100</f>
        <v>157.76712714970398</v>
      </c>
      <c r="K150" s="102"/>
      <c r="L150" s="95">
        <f>L151</f>
        <v>559.6</v>
      </c>
      <c r="M150" s="20"/>
      <c r="N150" s="20"/>
      <c r="O150" s="86">
        <f t="shared" ref="O150" si="76">O151+O152</f>
        <v>0</v>
      </c>
      <c r="P150" s="92">
        <f t="shared" si="70"/>
        <v>0</v>
      </c>
      <c r="Q150" s="20"/>
      <c r="R150" s="86">
        <f t="shared" ref="R150" si="77">R151+R152</f>
        <v>0</v>
      </c>
      <c r="S150" s="96"/>
      <c r="T150" s="20"/>
      <c r="U150" s="21"/>
    </row>
    <row r="151" spans="1:21" ht="90">
      <c r="A151" s="15" t="s">
        <v>185</v>
      </c>
      <c r="B151" s="22" t="s">
        <v>186</v>
      </c>
      <c r="C151" s="94">
        <v>599.9</v>
      </c>
      <c r="D151" s="94">
        <v>354.7</v>
      </c>
      <c r="E151" s="94">
        <v>333</v>
      </c>
      <c r="F151" s="94">
        <v>354.7</v>
      </c>
      <c r="G151" s="94">
        <v>559.6</v>
      </c>
      <c r="H151" s="99">
        <f t="shared" si="69"/>
        <v>157.76712714970398</v>
      </c>
      <c r="I151" s="102" t="s">
        <v>364</v>
      </c>
      <c r="J151" s="105">
        <f>G151/F151*100</f>
        <v>157.76712714970398</v>
      </c>
      <c r="K151" s="102" t="s">
        <v>364</v>
      </c>
      <c r="L151" s="94">
        <v>559.6</v>
      </c>
      <c r="M151" s="23"/>
      <c r="N151" s="23"/>
      <c r="O151" s="85">
        <v>0</v>
      </c>
      <c r="P151" s="92">
        <f t="shared" si="70"/>
        <v>0</v>
      </c>
      <c r="Q151" s="23"/>
      <c r="R151" s="85">
        <v>0</v>
      </c>
      <c r="S151" s="96"/>
      <c r="T151" s="23"/>
      <c r="U151" s="21"/>
    </row>
    <row r="152" spans="1:21">
      <c r="A152" s="15" t="s">
        <v>187</v>
      </c>
      <c r="B152" s="22" t="s">
        <v>72</v>
      </c>
      <c r="C152" s="94">
        <v>0</v>
      </c>
      <c r="D152" s="94">
        <v>0</v>
      </c>
      <c r="E152" s="94">
        <v>0</v>
      </c>
      <c r="F152" s="94">
        <v>0</v>
      </c>
      <c r="G152" s="94">
        <v>0</v>
      </c>
      <c r="H152" s="23">
        <v>0</v>
      </c>
      <c r="I152" s="102"/>
      <c r="J152" s="105"/>
      <c r="K152" s="102"/>
      <c r="L152" s="102"/>
      <c r="M152" s="102"/>
      <c r="N152" s="102"/>
      <c r="O152" s="23">
        <v>0</v>
      </c>
      <c r="P152" s="92"/>
      <c r="Q152" s="102"/>
      <c r="R152" s="23">
        <v>0</v>
      </c>
      <c r="S152" s="96"/>
      <c r="T152" s="13"/>
      <c r="U152" s="21"/>
    </row>
    <row r="153" spans="1:21" ht="84.75" customHeight="1">
      <c r="A153" s="15" t="s">
        <v>188</v>
      </c>
      <c r="B153" s="22" t="s">
        <v>189</v>
      </c>
      <c r="C153" s="95">
        <f>C154+C155</f>
        <v>65.3</v>
      </c>
      <c r="D153" s="95">
        <f t="shared" ref="D153:F153" si="78">D154+D155</f>
        <v>57.7</v>
      </c>
      <c r="E153" s="95">
        <f t="shared" si="78"/>
        <v>15.3</v>
      </c>
      <c r="F153" s="95">
        <f t="shared" si="78"/>
        <v>57.7</v>
      </c>
      <c r="G153" s="95">
        <f t="shared" ref="G153" si="79">G154+G155</f>
        <v>47.5</v>
      </c>
      <c r="H153" s="92">
        <f>G153/D153*100</f>
        <v>82.322357019064114</v>
      </c>
      <c r="I153" s="102"/>
      <c r="J153" s="105">
        <f t="shared" ref="J153:J205" si="80">G153/F153*100</f>
        <v>82.322357019064114</v>
      </c>
      <c r="K153" s="20"/>
      <c r="L153" s="95">
        <f t="shared" ref="L153" si="81">L154+L155</f>
        <v>47.5</v>
      </c>
      <c r="M153" s="20"/>
      <c r="N153" s="20"/>
      <c r="O153" s="86">
        <f>O154+O155</f>
        <v>0</v>
      </c>
      <c r="P153" s="92">
        <f t="shared" si="70"/>
        <v>0</v>
      </c>
      <c r="Q153" s="20"/>
      <c r="R153" s="86">
        <v>0</v>
      </c>
      <c r="S153" s="96"/>
      <c r="T153" s="20"/>
      <c r="U153" s="21"/>
    </row>
    <row r="154" spans="1:21" ht="75">
      <c r="A154" s="15" t="s">
        <v>190</v>
      </c>
      <c r="B154" s="22" t="s">
        <v>191</v>
      </c>
      <c r="C154" s="94">
        <v>52</v>
      </c>
      <c r="D154" s="82">
        <v>47.7</v>
      </c>
      <c r="E154" s="82">
        <v>9.3000000000000007</v>
      </c>
      <c r="F154" s="82">
        <v>47.7</v>
      </c>
      <c r="G154" s="82">
        <v>37</v>
      </c>
      <c r="H154" s="92">
        <f t="shared" si="69"/>
        <v>77.568134171907758</v>
      </c>
      <c r="I154" s="102" t="s">
        <v>362</v>
      </c>
      <c r="J154" s="105">
        <f t="shared" si="80"/>
        <v>77.568134171907758</v>
      </c>
      <c r="K154" s="102" t="s">
        <v>362</v>
      </c>
      <c r="L154" s="82">
        <v>37</v>
      </c>
      <c r="M154" s="102"/>
      <c r="N154" s="102"/>
      <c r="O154" s="83">
        <v>0</v>
      </c>
      <c r="P154" s="92">
        <f t="shared" si="70"/>
        <v>0</v>
      </c>
      <c r="Q154" s="102"/>
      <c r="R154" s="83">
        <v>0</v>
      </c>
      <c r="S154" s="96"/>
      <c r="T154" s="13"/>
      <c r="U154" s="21"/>
    </row>
    <row r="155" spans="1:21">
      <c r="A155" s="15" t="s">
        <v>192</v>
      </c>
      <c r="B155" s="22" t="s">
        <v>72</v>
      </c>
      <c r="C155" s="94">
        <v>13.3</v>
      </c>
      <c r="D155" s="82">
        <v>10</v>
      </c>
      <c r="E155" s="82">
        <v>6</v>
      </c>
      <c r="F155" s="82">
        <v>10</v>
      </c>
      <c r="G155" s="82">
        <v>10.5</v>
      </c>
      <c r="H155" s="92">
        <f t="shared" si="69"/>
        <v>105</v>
      </c>
      <c r="I155" s="83"/>
      <c r="J155" s="105">
        <f t="shared" si="80"/>
        <v>105</v>
      </c>
      <c r="K155" s="102"/>
      <c r="L155" s="82">
        <v>10.5</v>
      </c>
      <c r="M155" s="102"/>
      <c r="N155" s="102"/>
      <c r="O155" s="23">
        <v>0</v>
      </c>
      <c r="P155" s="92">
        <f t="shared" si="70"/>
        <v>0</v>
      </c>
      <c r="Q155" s="102"/>
      <c r="R155" s="23">
        <v>0</v>
      </c>
      <c r="S155" s="96"/>
      <c r="T155" s="13"/>
      <c r="U155" s="21"/>
    </row>
    <row r="156" spans="1:21">
      <c r="A156" s="15" t="s">
        <v>193</v>
      </c>
      <c r="B156" s="22" t="s">
        <v>194</v>
      </c>
      <c r="C156" s="94">
        <v>0</v>
      </c>
      <c r="D156" s="94">
        <v>0</v>
      </c>
      <c r="E156" s="94">
        <v>0</v>
      </c>
      <c r="F156" s="94">
        <v>0</v>
      </c>
      <c r="G156" s="94">
        <v>0</v>
      </c>
      <c r="H156" s="23">
        <v>0</v>
      </c>
      <c r="I156" s="32"/>
      <c r="J156" s="105"/>
      <c r="K156" s="32"/>
      <c r="L156" s="32"/>
      <c r="M156" s="32"/>
      <c r="N156" s="32"/>
      <c r="O156" s="83">
        <v>229.5</v>
      </c>
      <c r="P156" s="92"/>
      <c r="Q156" s="32"/>
      <c r="R156" s="97">
        <v>0</v>
      </c>
      <c r="S156" s="96">
        <f t="shared" si="68"/>
        <v>0</v>
      </c>
      <c r="T156" s="32"/>
      <c r="U156" s="21"/>
    </row>
    <row r="157" spans="1:21" ht="30">
      <c r="A157" s="15" t="s">
        <v>195</v>
      </c>
      <c r="B157" s="22" t="s">
        <v>196</v>
      </c>
      <c r="C157" s="94">
        <v>0</v>
      </c>
      <c r="D157" s="95">
        <f t="shared" ref="D157:F157" si="82">D158+D159</f>
        <v>118.1</v>
      </c>
      <c r="E157" s="95">
        <f t="shared" si="82"/>
        <v>117.9</v>
      </c>
      <c r="F157" s="95">
        <f t="shared" si="82"/>
        <v>118.1</v>
      </c>
      <c r="G157" s="94">
        <v>0</v>
      </c>
      <c r="H157" s="23">
        <v>0</v>
      </c>
      <c r="I157" s="20"/>
      <c r="J157" s="105">
        <f t="shared" si="80"/>
        <v>0</v>
      </c>
      <c r="K157" s="20"/>
      <c r="L157" s="20"/>
      <c r="M157" s="20"/>
      <c r="N157" s="20"/>
      <c r="O157" s="23">
        <v>0</v>
      </c>
      <c r="P157" s="92"/>
      <c r="Q157" s="20"/>
      <c r="R157" s="23">
        <v>0</v>
      </c>
      <c r="S157" s="96"/>
      <c r="T157" s="20"/>
      <c r="U157" s="21"/>
    </row>
    <row r="158" spans="1:21">
      <c r="A158" s="15" t="s">
        <v>197</v>
      </c>
      <c r="B158" s="22" t="s">
        <v>198</v>
      </c>
      <c r="C158" s="94">
        <v>0</v>
      </c>
      <c r="D158" s="82">
        <v>118.1</v>
      </c>
      <c r="E158" s="82">
        <v>117.9</v>
      </c>
      <c r="F158" s="82">
        <v>118.1</v>
      </c>
      <c r="G158" s="94">
        <v>50</v>
      </c>
      <c r="H158" s="23">
        <v>0</v>
      </c>
      <c r="I158" s="102"/>
      <c r="J158" s="105">
        <f t="shared" si="80"/>
        <v>42.337002540220155</v>
      </c>
      <c r="K158" s="102"/>
      <c r="L158" s="94">
        <v>50</v>
      </c>
      <c r="M158" s="102"/>
      <c r="N158" s="102"/>
      <c r="O158" s="23">
        <v>0</v>
      </c>
      <c r="P158" s="92"/>
      <c r="Q158" s="102"/>
      <c r="R158" s="83"/>
      <c r="S158" s="96"/>
      <c r="T158" s="13"/>
    </row>
    <row r="159" spans="1:21">
      <c r="A159" s="15" t="s">
        <v>199</v>
      </c>
      <c r="B159" s="22" t="s">
        <v>72</v>
      </c>
      <c r="C159" s="94">
        <v>0</v>
      </c>
      <c r="D159" s="94">
        <v>0</v>
      </c>
      <c r="E159" s="94">
        <v>0</v>
      </c>
      <c r="F159" s="94">
        <v>0</v>
      </c>
      <c r="G159" s="94">
        <v>0</v>
      </c>
      <c r="H159" s="23">
        <v>0</v>
      </c>
      <c r="I159" s="102"/>
      <c r="J159" s="105"/>
      <c r="K159" s="102"/>
      <c r="L159" s="94">
        <v>0</v>
      </c>
      <c r="M159" s="102"/>
      <c r="N159" s="102"/>
      <c r="O159" s="23">
        <v>0</v>
      </c>
      <c r="P159" s="92"/>
      <c r="Q159" s="102"/>
      <c r="R159" s="83"/>
      <c r="S159" s="96"/>
      <c r="T159" s="13"/>
    </row>
    <row r="160" spans="1:21">
      <c r="A160" s="15" t="s">
        <v>200</v>
      </c>
      <c r="B160" s="22" t="s">
        <v>201</v>
      </c>
      <c r="C160" s="95">
        <f>C161+C162</f>
        <v>151.80000000000001</v>
      </c>
      <c r="D160" s="95">
        <f t="shared" ref="D160:F160" si="83">D161+D162</f>
        <v>159.30000000000001</v>
      </c>
      <c r="E160" s="95">
        <f t="shared" si="83"/>
        <v>71</v>
      </c>
      <c r="F160" s="95">
        <f t="shared" si="83"/>
        <v>159.30000000000001</v>
      </c>
      <c r="G160" s="95">
        <f t="shared" ref="G160" si="84">G161+G162</f>
        <v>235</v>
      </c>
      <c r="H160" s="92">
        <f t="shared" si="69"/>
        <v>147.52040175768988</v>
      </c>
      <c r="I160" s="102"/>
      <c r="J160" s="105">
        <f t="shared" si="80"/>
        <v>147.52040175768988</v>
      </c>
      <c r="K160" s="20"/>
      <c r="L160" s="95">
        <f t="shared" ref="L160" si="85">L161+L162</f>
        <v>235</v>
      </c>
      <c r="M160" s="20"/>
      <c r="N160" s="20"/>
      <c r="O160" s="23">
        <v>244</v>
      </c>
      <c r="P160" s="92">
        <f t="shared" si="70"/>
        <v>103.82978723404254</v>
      </c>
      <c r="Q160" s="23">
        <v>0</v>
      </c>
      <c r="R160" s="86">
        <f>R161</f>
        <v>254</v>
      </c>
      <c r="S160" s="96">
        <f t="shared" si="68"/>
        <v>104.09836065573769</v>
      </c>
      <c r="T160" s="20"/>
    </row>
    <row r="161" spans="1:20" ht="75">
      <c r="A161" s="15" t="s">
        <v>202</v>
      </c>
      <c r="B161" s="22" t="s">
        <v>203</v>
      </c>
      <c r="C161" s="94">
        <v>151.80000000000001</v>
      </c>
      <c r="D161" s="82">
        <v>159.30000000000001</v>
      </c>
      <c r="E161" s="82">
        <v>71</v>
      </c>
      <c r="F161" s="82">
        <v>159.30000000000001</v>
      </c>
      <c r="G161" s="82">
        <v>235</v>
      </c>
      <c r="H161" s="92">
        <f t="shared" si="69"/>
        <v>147.52040175768988</v>
      </c>
      <c r="I161" s="102" t="s">
        <v>363</v>
      </c>
      <c r="J161" s="105">
        <f t="shared" si="80"/>
        <v>147.52040175768988</v>
      </c>
      <c r="K161" s="102" t="s">
        <v>363</v>
      </c>
      <c r="L161" s="82">
        <v>235</v>
      </c>
      <c r="M161" s="102"/>
      <c r="N161" s="102"/>
      <c r="O161" s="83">
        <v>244</v>
      </c>
      <c r="P161" s="92">
        <f t="shared" si="70"/>
        <v>103.82978723404254</v>
      </c>
      <c r="Q161" s="23">
        <v>0</v>
      </c>
      <c r="R161" s="83">
        <v>254</v>
      </c>
      <c r="S161" s="96">
        <f t="shared" si="68"/>
        <v>104.09836065573769</v>
      </c>
      <c r="T161" s="13"/>
    </row>
    <row r="162" spans="1:20" ht="30">
      <c r="A162" s="15" t="s">
        <v>204</v>
      </c>
      <c r="B162" s="22" t="s">
        <v>205</v>
      </c>
      <c r="C162" s="94">
        <v>0</v>
      </c>
      <c r="D162" s="94">
        <v>0</v>
      </c>
      <c r="E162" s="94">
        <v>0</v>
      </c>
      <c r="F162" s="94">
        <v>0</v>
      </c>
      <c r="G162" s="94">
        <v>0</v>
      </c>
      <c r="H162" s="92"/>
      <c r="I162" s="102"/>
      <c r="J162" s="105"/>
      <c r="K162" s="102"/>
      <c r="L162" s="102"/>
      <c r="M162" s="102"/>
      <c r="N162" s="102"/>
      <c r="O162" s="23">
        <v>0</v>
      </c>
      <c r="P162" s="92"/>
      <c r="Q162" s="23">
        <v>0</v>
      </c>
      <c r="R162" s="23">
        <v>0</v>
      </c>
      <c r="S162" s="96"/>
      <c r="T162" s="13"/>
    </row>
    <row r="163" spans="1:20" ht="45">
      <c r="A163" s="15" t="s">
        <v>206</v>
      </c>
      <c r="B163" s="22" t="s">
        <v>207</v>
      </c>
      <c r="C163" s="94">
        <v>0</v>
      </c>
      <c r="D163" s="94">
        <v>0</v>
      </c>
      <c r="E163" s="94">
        <v>0</v>
      </c>
      <c r="F163" s="94">
        <v>0</v>
      </c>
      <c r="G163" s="94">
        <v>0</v>
      </c>
      <c r="H163" s="92"/>
      <c r="I163" s="32"/>
      <c r="J163" s="105"/>
      <c r="K163" s="32"/>
      <c r="L163" s="32"/>
      <c r="M163" s="32"/>
      <c r="N163" s="32"/>
      <c r="O163" s="23">
        <v>0</v>
      </c>
      <c r="P163" s="92"/>
      <c r="Q163" s="23">
        <v>0</v>
      </c>
      <c r="R163" s="23">
        <v>0</v>
      </c>
      <c r="S163" s="96"/>
      <c r="T163" s="32"/>
    </row>
    <row r="164" spans="1:20">
      <c r="A164" s="15" t="s">
        <v>208</v>
      </c>
      <c r="B164" s="22" t="s">
        <v>209</v>
      </c>
      <c r="C164" s="94">
        <v>0</v>
      </c>
      <c r="D164" s="82">
        <v>10</v>
      </c>
      <c r="E164" s="94">
        <v>0</v>
      </c>
      <c r="F164" s="82">
        <v>10</v>
      </c>
      <c r="G164" s="82">
        <v>10</v>
      </c>
      <c r="H164" s="92">
        <f t="shared" si="69"/>
        <v>100</v>
      </c>
      <c r="I164" s="102"/>
      <c r="J164" s="105">
        <f t="shared" si="80"/>
        <v>100</v>
      </c>
      <c r="K164" s="102"/>
      <c r="L164" s="82">
        <v>10</v>
      </c>
      <c r="M164" s="102"/>
      <c r="N164" s="102"/>
      <c r="O164" s="83">
        <v>10</v>
      </c>
      <c r="P164" s="92">
        <f t="shared" si="70"/>
        <v>100</v>
      </c>
      <c r="Q164" s="112"/>
      <c r="R164" s="83">
        <v>10</v>
      </c>
      <c r="S164" s="96">
        <f t="shared" si="68"/>
        <v>100</v>
      </c>
      <c r="T164" s="13"/>
    </row>
    <row r="165" spans="1:20">
      <c r="A165" s="15" t="s">
        <v>210</v>
      </c>
      <c r="B165" s="22" t="s">
        <v>211</v>
      </c>
      <c r="C165" s="94">
        <v>853.8</v>
      </c>
      <c r="D165" s="94">
        <v>0</v>
      </c>
      <c r="E165" s="94">
        <v>0</v>
      </c>
      <c r="F165" s="94">
        <v>0</v>
      </c>
      <c r="G165" s="94">
        <v>0</v>
      </c>
      <c r="H165" s="92"/>
      <c r="I165" s="102"/>
      <c r="J165" s="105"/>
      <c r="K165" s="102"/>
      <c r="L165" s="102"/>
      <c r="M165" s="102"/>
      <c r="N165" s="102"/>
      <c r="O165" s="83"/>
      <c r="P165" s="92"/>
      <c r="Q165" s="112"/>
      <c r="R165" s="83"/>
      <c r="S165" s="96"/>
      <c r="T165" s="13"/>
    </row>
    <row r="166" spans="1:20" ht="30">
      <c r="A166" s="15" t="s">
        <v>212</v>
      </c>
      <c r="B166" s="22" t="s">
        <v>213</v>
      </c>
      <c r="C166" s="94">
        <v>0</v>
      </c>
      <c r="D166" s="94">
        <v>0</v>
      </c>
      <c r="E166" s="94">
        <v>0</v>
      </c>
      <c r="F166" s="94">
        <v>0</v>
      </c>
      <c r="G166" s="94">
        <v>0</v>
      </c>
      <c r="H166" s="92"/>
      <c r="I166" s="102"/>
      <c r="J166" s="105"/>
      <c r="K166" s="102"/>
      <c r="L166" s="102"/>
      <c r="M166" s="102"/>
      <c r="N166" s="102"/>
      <c r="O166" s="83"/>
      <c r="P166" s="92"/>
      <c r="Q166" s="102"/>
      <c r="R166" s="83"/>
      <c r="S166" s="96"/>
      <c r="T166" s="13"/>
    </row>
    <row r="167" spans="1:20">
      <c r="A167" s="15" t="s">
        <v>214</v>
      </c>
      <c r="B167" s="22" t="s">
        <v>215</v>
      </c>
      <c r="C167" s="94">
        <v>0</v>
      </c>
      <c r="D167" s="94">
        <v>0</v>
      </c>
      <c r="E167" s="94">
        <v>0</v>
      </c>
      <c r="F167" s="94">
        <v>0</v>
      </c>
      <c r="G167" s="94">
        <v>0</v>
      </c>
      <c r="H167" s="92"/>
      <c r="I167" s="102"/>
      <c r="J167" s="105"/>
      <c r="K167" s="102"/>
      <c r="L167" s="102"/>
      <c r="M167" s="102"/>
      <c r="N167" s="102"/>
      <c r="O167" s="83"/>
      <c r="P167" s="92"/>
      <c r="Q167" s="102"/>
      <c r="R167" s="83"/>
      <c r="S167" s="96"/>
      <c r="T167" s="13"/>
    </row>
    <row r="168" spans="1:20" ht="103.5" customHeight="1">
      <c r="A168" s="15" t="s">
        <v>216</v>
      </c>
      <c r="B168" s="22" t="s">
        <v>217</v>
      </c>
      <c r="C168" s="94">
        <v>102.8</v>
      </c>
      <c r="D168" s="82">
        <v>102.4</v>
      </c>
      <c r="E168" s="82">
        <v>76.599999999999994</v>
      </c>
      <c r="F168" s="82">
        <v>102.4</v>
      </c>
      <c r="G168" s="82">
        <v>110.5</v>
      </c>
      <c r="H168" s="92">
        <f t="shared" si="69"/>
        <v>107.91015625</v>
      </c>
      <c r="I168" s="102"/>
      <c r="J168" s="105">
        <f t="shared" si="80"/>
        <v>107.91015625</v>
      </c>
      <c r="K168" s="102"/>
      <c r="L168" s="102">
        <v>110.5</v>
      </c>
      <c r="M168" s="102"/>
      <c r="N168" s="102"/>
      <c r="O168" s="83">
        <v>0</v>
      </c>
      <c r="P168" s="92">
        <f t="shared" si="70"/>
        <v>0</v>
      </c>
      <c r="Q168" s="102"/>
      <c r="R168" s="83">
        <v>0</v>
      </c>
      <c r="S168" s="96"/>
      <c r="T168" s="13"/>
    </row>
    <row r="169" spans="1:20" ht="30">
      <c r="A169" s="15" t="s">
        <v>218</v>
      </c>
      <c r="B169" s="22" t="s">
        <v>219</v>
      </c>
      <c r="C169" s="94">
        <v>0</v>
      </c>
      <c r="D169" s="94">
        <v>0</v>
      </c>
      <c r="E169" s="94">
        <v>0</v>
      </c>
      <c r="F169" s="94">
        <v>0</v>
      </c>
      <c r="G169" s="94">
        <v>0</v>
      </c>
      <c r="H169" s="92"/>
      <c r="I169" s="102"/>
      <c r="J169" s="105"/>
      <c r="K169" s="102"/>
      <c r="L169" s="102"/>
      <c r="M169" s="102"/>
      <c r="N169" s="102"/>
      <c r="O169" s="83"/>
      <c r="P169" s="92"/>
      <c r="Q169" s="102"/>
      <c r="R169" s="83"/>
      <c r="S169" s="96"/>
      <c r="T169" s="13"/>
    </row>
    <row r="170" spans="1:20" ht="30">
      <c r="A170" s="15" t="s">
        <v>220</v>
      </c>
      <c r="B170" s="22" t="s">
        <v>130</v>
      </c>
      <c r="C170" s="94">
        <v>0</v>
      </c>
      <c r="D170" s="94">
        <v>0</v>
      </c>
      <c r="E170" s="94">
        <v>0</v>
      </c>
      <c r="F170" s="94">
        <v>0</v>
      </c>
      <c r="G170" s="94">
        <v>0</v>
      </c>
      <c r="H170" s="92"/>
      <c r="I170" s="102"/>
      <c r="J170" s="105"/>
      <c r="K170" s="102"/>
      <c r="L170" s="102"/>
      <c r="M170" s="102"/>
      <c r="N170" s="102"/>
      <c r="O170" s="83"/>
      <c r="P170" s="92"/>
      <c r="Q170" s="102"/>
      <c r="R170" s="83"/>
      <c r="S170" s="96"/>
      <c r="T170" s="13"/>
    </row>
    <row r="171" spans="1:20">
      <c r="A171" s="15" t="s">
        <v>221</v>
      </c>
      <c r="B171" s="22" t="s">
        <v>122</v>
      </c>
      <c r="C171" s="94"/>
      <c r="D171" s="82"/>
      <c r="E171" s="82"/>
      <c r="F171" s="82"/>
      <c r="G171" s="94"/>
      <c r="H171" s="92"/>
      <c r="I171" s="102"/>
      <c r="J171" s="105"/>
      <c r="K171" s="102"/>
      <c r="L171" s="102"/>
      <c r="M171" s="102"/>
      <c r="N171" s="102"/>
      <c r="O171" s="83"/>
      <c r="P171" s="92"/>
      <c r="Q171" s="102"/>
      <c r="R171" s="83"/>
      <c r="S171" s="96"/>
      <c r="T171" s="13"/>
    </row>
    <row r="172" spans="1:20">
      <c r="A172" s="15" t="s">
        <v>222</v>
      </c>
      <c r="B172" s="22" t="s">
        <v>223</v>
      </c>
      <c r="C172" s="95">
        <f>SUM(C173:C204)</f>
        <v>219.3</v>
      </c>
      <c r="D172" s="95">
        <f>SUM(D173:D204)</f>
        <v>341.29999999999995</v>
      </c>
      <c r="E172" s="95">
        <f>SUM(E173:E204)</f>
        <v>131.80000000000001</v>
      </c>
      <c r="F172" s="95">
        <f t="shared" ref="F172" si="86">SUM(F173:F204)</f>
        <v>341.29999999999995</v>
      </c>
      <c r="G172" s="92">
        <f>G174+G176+G177+G180+G181+G183+G184+G185+G186+G188+G191+G196+G203+G204</f>
        <v>427.3</v>
      </c>
      <c r="H172" s="92">
        <f t="shared" si="69"/>
        <v>125.19777322004104</v>
      </c>
      <c r="I172" s="20"/>
      <c r="J172" s="105">
        <f t="shared" si="80"/>
        <v>125.19777322004104</v>
      </c>
      <c r="K172" s="20"/>
      <c r="L172" s="20"/>
      <c r="M172" s="20"/>
      <c r="N172" s="20"/>
      <c r="O172" s="90">
        <f t="shared" ref="O172" si="87">SUM(O173:O204)</f>
        <v>316.8</v>
      </c>
      <c r="P172" s="92">
        <f t="shared" si="70"/>
        <v>74.139948513924651</v>
      </c>
      <c r="Q172" s="20"/>
      <c r="R172" s="90">
        <f t="shared" ref="R172" si="88">SUM(R173:R204)</f>
        <v>571.20000000000005</v>
      </c>
      <c r="S172" s="96">
        <f t="shared" si="68"/>
        <v>180.30303030303031</v>
      </c>
      <c r="T172" s="20"/>
    </row>
    <row r="173" spans="1:20" ht="25.5">
      <c r="A173" s="15" t="s">
        <v>224</v>
      </c>
      <c r="B173" s="34" t="s">
        <v>225</v>
      </c>
      <c r="C173" s="94">
        <v>0</v>
      </c>
      <c r="D173" s="94">
        <v>0</v>
      </c>
      <c r="E173" s="94">
        <v>0</v>
      </c>
      <c r="F173" s="94">
        <v>0</v>
      </c>
      <c r="G173" s="94">
        <v>0</v>
      </c>
      <c r="H173" s="23">
        <v>0</v>
      </c>
      <c r="I173" s="102"/>
      <c r="J173" s="105"/>
      <c r="K173" s="102"/>
      <c r="L173" s="102"/>
      <c r="M173" s="102"/>
      <c r="N173" s="102"/>
      <c r="O173" s="83"/>
      <c r="P173" s="92"/>
      <c r="Q173" s="102"/>
      <c r="R173" s="83"/>
      <c r="S173" s="96"/>
      <c r="T173" s="13"/>
    </row>
    <row r="174" spans="1:20" ht="95.25" customHeight="1">
      <c r="A174" s="15" t="s">
        <v>226</v>
      </c>
      <c r="B174" s="34" t="s">
        <v>227</v>
      </c>
      <c r="C174" s="94">
        <v>0</v>
      </c>
      <c r="D174" s="82">
        <v>2.2999999999999998</v>
      </c>
      <c r="E174" s="94">
        <v>0</v>
      </c>
      <c r="F174" s="82">
        <v>2.2999999999999998</v>
      </c>
      <c r="G174" s="82">
        <v>2.2999999999999998</v>
      </c>
      <c r="H174" s="92">
        <f t="shared" si="69"/>
        <v>100</v>
      </c>
      <c r="I174" s="102"/>
      <c r="J174" s="105">
        <f t="shared" si="80"/>
        <v>100</v>
      </c>
      <c r="K174" s="102"/>
      <c r="L174" s="102">
        <v>2.2999999999999998</v>
      </c>
      <c r="M174" s="102"/>
      <c r="N174" s="102"/>
      <c r="O174" s="83">
        <v>2.2999999999999998</v>
      </c>
      <c r="P174" s="92">
        <f t="shared" si="70"/>
        <v>100</v>
      </c>
      <c r="Q174" s="102"/>
      <c r="R174" s="83">
        <v>2.2999999999999998</v>
      </c>
      <c r="S174" s="96">
        <f t="shared" si="68"/>
        <v>100</v>
      </c>
      <c r="T174" s="13"/>
    </row>
    <row r="175" spans="1:20" ht="18" customHeight="1">
      <c r="A175" s="15" t="s">
        <v>228</v>
      </c>
      <c r="B175" s="34" t="s">
        <v>229</v>
      </c>
      <c r="C175" s="94"/>
      <c r="D175" s="82"/>
      <c r="E175" s="82"/>
      <c r="F175" s="82"/>
      <c r="G175" s="82"/>
      <c r="H175" s="92"/>
      <c r="I175" s="30"/>
      <c r="J175" s="105"/>
      <c r="K175" s="30"/>
      <c r="L175" s="30"/>
      <c r="M175" s="30"/>
      <c r="N175" s="30"/>
      <c r="O175" s="83"/>
      <c r="P175" s="92"/>
      <c r="Q175" s="30"/>
      <c r="R175" s="83"/>
      <c r="S175" s="96"/>
      <c r="T175" s="30"/>
    </row>
    <row r="176" spans="1:20">
      <c r="A176" s="15" t="s">
        <v>230</v>
      </c>
      <c r="B176" s="34" t="s">
        <v>231</v>
      </c>
      <c r="C176" s="94">
        <v>0</v>
      </c>
      <c r="D176" s="82">
        <v>20</v>
      </c>
      <c r="E176" s="94">
        <v>0</v>
      </c>
      <c r="F176" s="94">
        <v>20</v>
      </c>
      <c r="G176" s="82">
        <v>20</v>
      </c>
      <c r="H176" s="92">
        <f t="shared" si="69"/>
        <v>100</v>
      </c>
      <c r="I176" s="102"/>
      <c r="J176" s="105">
        <f t="shared" si="80"/>
        <v>100</v>
      </c>
      <c r="K176" s="102"/>
      <c r="L176" s="82">
        <v>20</v>
      </c>
      <c r="M176" s="102"/>
      <c r="N176" s="102"/>
      <c r="O176" s="83"/>
      <c r="P176" s="92">
        <f t="shared" si="70"/>
        <v>0</v>
      </c>
      <c r="Q176" s="102"/>
      <c r="R176" s="83"/>
      <c r="S176" s="96"/>
      <c r="T176" s="13"/>
    </row>
    <row r="177" spans="1:20" ht="46.5" customHeight="1">
      <c r="A177" s="15" t="s">
        <v>232</v>
      </c>
      <c r="B177" s="34" t="s">
        <v>233</v>
      </c>
      <c r="C177" s="94">
        <v>4.5999999999999996</v>
      </c>
      <c r="D177" s="82">
        <v>5.0999999999999996</v>
      </c>
      <c r="E177" s="82">
        <v>4.7</v>
      </c>
      <c r="F177" s="82">
        <v>5.0999999999999996</v>
      </c>
      <c r="G177" s="82">
        <v>6</v>
      </c>
      <c r="H177" s="92">
        <f t="shared" si="69"/>
        <v>117.64705882352942</v>
      </c>
      <c r="I177" s="102" t="s">
        <v>365</v>
      </c>
      <c r="J177" s="105">
        <f t="shared" si="80"/>
        <v>117.64705882352942</v>
      </c>
      <c r="K177" s="102" t="s">
        <v>365</v>
      </c>
      <c r="L177" s="82">
        <v>6</v>
      </c>
      <c r="M177" s="102"/>
      <c r="N177" s="102"/>
      <c r="O177" s="83">
        <v>0</v>
      </c>
      <c r="P177" s="92">
        <f t="shared" si="70"/>
        <v>0</v>
      </c>
      <c r="Q177" s="102"/>
      <c r="R177" s="83">
        <v>0</v>
      </c>
      <c r="S177" s="96"/>
      <c r="T177" s="13"/>
    </row>
    <row r="178" spans="1:20">
      <c r="A178" s="15" t="s">
        <v>234</v>
      </c>
      <c r="B178" s="34" t="s">
        <v>235</v>
      </c>
      <c r="C178" s="94">
        <v>0</v>
      </c>
      <c r="D178" s="94">
        <v>0</v>
      </c>
      <c r="E178" s="94">
        <v>0</v>
      </c>
      <c r="F178" s="94">
        <v>0</v>
      </c>
      <c r="G178" s="94">
        <v>0</v>
      </c>
      <c r="H178" s="23">
        <v>0</v>
      </c>
      <c r="I178" s="102"/>
      <c r="J178" s="105"/>
      <c r="K178" s="102"/>
      <c r="L178" s="102"/>
      <c r="M178" s="102"/>
      <c r="N178" s="102"/>
      <c r="O178" s="83"/>
      <c r="P178" s="92"/>
      <c r="Q178" s="102"/>
      <c r="R178" s="83"/>
      <c r="S178" s="96"/>
      <c r="T178" s="13"/>
    </row>
    <row r="179" spans="1:20">
      <c r="A179" s="15" t="s">
        <v>236</v>
      </c>
      <c r="B179" s="34" t="s">
        <v>237</v>
      </c>
      <c r="C179" s="94">
        <v>0</v>
      </c>
      <c r="D179" s="94">
        <v>0</v>
      </c>
      <c r="E179" s="94">
        <v>0</v>
      </c>
      <c r="F179" s="94">
        <v>0</v>
      </c>
      <c r="G179" s="94">
        <v>0</v>
      </c>
      <c r="H179" s="23">
        <v>0</v>
      </c>
      <c r="I179" s="102"/>
      <c r="J179" s="105"/>
      <c r="K179" s="102"/>
      <c r="L179" s="102"/>
      <c r="M179" s="102"/>
      <c r="N179" s="102"/>
      <c r="O179" s="83"/>
      <c r="P179" s="92"/>
      <c r="Q179" s="102"/>
      <c r="R179" s="83"/>
      <c r="S179" s="96"/>
      <c r="T179" s="13"/>
    </row>
    <row r="180" spans="1:20">
      <c r="A180" s="15" t="s">
        <v>238</v>
      </c>
      <c r="B180" s="34" t="s">
        <v>239</v>
      </c>
      <c r="C180" s="94">
        <v>52</v>
      </c>
      <c r="D180" s="82">
        <v>25</v>
      </c>
      <c r="E180" s="82">
        <v>24.8</v>
      </c>
      <c r="F180" s="82">
        <v>25</v>
      </c>
      <c r="G180" s="82">
        <v>25</v>
      </c>
      <c r="H180" s="92">
        <f t="shared" si="69"/>
        <v>100</v>
      </c>
      <c r="I180" s="102"/>
      <c r="J180" s="105">
        <f t="shared" si="80"/>
        <v>100</v>
      </c>
      <c r="K180" s="102"/>
      <c r="L180" s="82">
        <v>25</v>
      </c>
      <c r="M180" s="102"/>
      <c r="N180" s="102"/>
      <c r="O180" s="83">
        <v>0</v>
      </c>
      <c r="P180" s="92">
        <f t="shared" si="70"/>
        <v>0</v>
      </c>
      <c r="Q180" s="102"/>
      <c r="R180" s="83">
        <v>0</v>
      </c>
      <c r="S180" s="96"/>
      <c r="T180" s="13"/>
    </row>
    <row r="181" spans="1:20" ht="120">
      <c r="A181" s="15" t="s">
        <v>240</v>
      </c>
      <c r="B181" s="34" t="s">
        <v>241</v>
      </c>
      <c r="C181" s="94">
        <v>12.4</v>
      </c>
      <c r="D181" s="82">
        <v>21.8</v>
      </c>
      <c r="E181" s="82">
        <v>8.8000000000000007</v>
      </c>
      <c r="F181" s="82">
        <v>21.8</v>
      </c>
      <c r="G181" s="82">
        <v>16</v>
      </c>
      <c r="H181" s="92">
        <f t="shared" si="69"/>
        <v>73.394495412844023</v>
      </c>
      <c r="I181" s="102" t="s">
        <v>364</v>
      </c>
      <c r="J181" s="105">
        <f t="shared" si="80"/>
        <v>73.394495412844023</v>
      </c>
      <c r="K181" s="102" t="s">
        <v>364</v>
      </c>
      <c r="L181" s="82">
        <v>16</v>
      </c>
      <c r="M181" s="102"/>
      <c r="N181" s="102"/>
      <c r="O181" s="83">
        <v>9</v>
      </c>
      <c r="P181" s="92">
        <f t="shared" si="70"/>
        <v>56.25</v>
      </c>
      <c r="Q181" s="102" t="s">
        <v>364</v>
      </c>
      <c r="R181" s="83">
        <v>16</v>
      </c>
      <c r="S181" s="96">
        <f t="shared" si="68"/>
        <v>177.77777777777777</v>
      </c>
      <c r="T181" s="102" t="s">
        <v>365</v>
      </c>
    </row>
    <row r="182" spans="1:20">
      <c r="A182" s="15" t="s">
        <v>242</v>
      </c>
      <c r="B182" s="34" t="s">
        <v>243</v>
      </c>
      <c r="C182" s="94">
        <v>0</v>
      </c>
      <c r="D182" s="94">
        <v>0</v>
      </c>
      <c r="E182" s="94">
        <v>0</v>
      </c>
      <c r="F182" s="94">
        <v>0</v>
      </c>
      <c r="G182" s="94">
        <v>0</v>
      </c>
      <c r="H182" s="23">
        <v>0</v>
      </c>
      <c r="I182" s="102"/>
      <c r="J182" s="105"/>
      <c r="K182" s="102"/>
      <c r="L182" s="102"/>
      <c r="M182" s="102"/>
      <c r="N182" s="102"/>
      <c r="O182" s="83"/>
      <c r="P182" s="92"/>
      <c r="Q182" s="102"/>
      <c r="R182" s="83"/>
      <c r="S182" s="96"/>
      <c r="T182" s="13"/>
    </row>
    <row r="183" spans="1:20">
      <c r="A183" s="15" t="s">
        <v>244</v>
      </c>
      <c r="B183" s="34" t="s">
        <v>245</v>
      </c>
      <c r="C183" s="94">
        <v>0</v>
      </c>
      <c r="D183" s="82">
        <v>15</v>
      </c>
      <c r="E183" s="82">
        <v>6</v>
      </c>
      <c r="F183" s="82">
        <v>15</v>
      </c>
      <c r="G183" s="82">
        <v>15</v>
      </c>
      <c r="H183" s="92">
        <f t="shared" si="69"/>
        <v>100</v>
      </c>
      <c r="I183" s="83"/>
      <c r="J183" s="105">
        <f t="shared" si="80"/>
        <v>100</v>
      </c>
      <c r="K183" s="83"/>
      <c r="L183" s="82">
        <v>15</v>
      </c>
      <c r="M183" s="83"/>
      <c r="N183" s="83"/>
      <c r="O183" s="83">
        <v>0</v>
      </c>
      <c r="P183" s="92">
        <f t="shared" si="70"/>
        <v>0</v>
      </c>
      <c r="Q183" s="83"/>
      <c r="R183" s="83">
        <v>0</v>
      </c>
      <c r="S183" s="96"/>
      <c r="T183" s="13"/>
    </row>
    <row r="184" spans="1:20">
      <c r="A184" s="15" t="s">
        <v>246</v>
      </c>
      <c r="B184" s="34" t="s">
        <v>247</v>
      </c>
      <c r="C184" s="94">
        <v>0</v>
      </c>
      <c r="D184" s="82">
        <v>10.6</v>
      </c>
      <c r="E184" s="82">
        <v>10.3</v>
      </c>
      <c r="F184" s="82">
        <v>10.6</v>
      </c>
      <c r="G184" s="82">
        <v>11</v>
      </c>
      <c r="H184" s="92">
        <f t="shared" si="69"/>
        <v>103.77358490566037</v>
      </c>
      <c r="I184" s="102"/>
      <c r="J184" s="105">
        <f t="shared" si="80"/>
        <v>103.77358490566037</v>
      </c>
      <c r="K184" s="102"/>
      <c r="L184" s="82">
        <v>11</v>
      </c>
      <c r="M184" s="102"/>
      <c r="N184" s="102"/>
      <c r="O184" s="83">
        <v>11</v>
      </c>
      <c r="P184" s="92">
        <f t="shared" si="70"/>
        <v>100</v>
      </c>
      <c r="Q184" s="102"/>
      <c r="R184" s="83">
        <v>11</v>
      </c>
      <c r="S184" s="96">
        <f t="shared" si="68"/>
        <v>100</v>
      </c>
      <c r="T184" s="13"/>
    </row>
    <row r="185" spans="1:20" ht="114" customHeight="1">
      <c r="A185" s="15" t="s">
        <v>248</v>
      </c>
      <c r="B185" s="34" t="s">
        <v>249</v>
      </c>
      <c r="C185" s="94">
        <v>20</v>
      </c>
      <c r="D185" s="82">
        <v>18.100000000000001</v>
      </c>
      <c r="E185" s="82">
        <v>13.2</v>
      </c>
      <c r="F185" s="82">
        <v>18.100000000000001</v>
      </c>
      <c r="G185" s="82">
        <v>19</v>
      </c>
      <c r="H185" s="92">
        <f t="shared" si="69"/>
        <v>104.97237569060773</v>
      </c>
      <c r="I185" s="102"/>
      <c r="J185" s="105">
        <f t="shared" si="80"/>
        <v>104.97237569060773</v>
      </c>
      <c r="K185" s="102"/>
      <c r="L185" s="82">
        <v>19</v>
      </c>
      <c r="M185" s="102"/>
      <c r="N185" s="102"/>
      <c r="O185" s="83">
        <v>20</v>
      </c>
      <c r="P185" s="92">
        <f t="shared" si="70"/>
        <v>105.26315789473684</v>
      </c>
      <c r="Q185" s="102"/>
      <c r="R185" s="83">
        <v>13.2</v>
      </c>
      <c r="S185" s="96">
        <f t="shared" si="68"/>
        <v>65.999999999999986</v>
      </c>
      <c r="T185" s="102" t="s">
        <v>364</v>
      </c>
    </row>
    <row r="186" spans="1:20">
      <c r="A186" s="15" t="s">
        <v>250</v>
      </c>
      <c r="B186" s="34" t="s">
        <v>251</v>
      </c>
      <c r="C186" s="94">
        <v>9.8000000000000007</v>
      </c>
      <c r="D186" s="82">
        <v>15</v>
      </c>
      <c r="E186" s="82">
        <v>4.9000000000000004</v>
      </c>
      <c r="F186" s="82">
        <v>15</v>
      </c>
      <c r="G186" s="82">
        <v>15</v>
      </c>
      <c r="H186" s="92">
        <f t="shared" si="69"/>
        <v>100</v>
      </c>
      <c r="I186" s="102"/>
      <c r="J186" s="105">
        <f t="shared" si="80"/>
        <v>100</v>
      </c>
      <c r="K186" s="102"/>
      <c r="L186" s="82">
        <v>15</v>
      </c>
      <c r="M186" s="102"/>
      <c r="N186" s="102"/>
      <c r="O186" s="83">
        <v>0</v>
      </c>
      <c r="P186" s="92">
        <f t="shared" si="70"/>
        <v>0</v>
      </c>
      <c r="Q186" s="102"/>
      <c r="R186" s="83">
        <v>0</v>
      </c>
      <c r="S186" s="96"/>
      <c r="T186" s="13"/>
    </row>
    <row r="187" spans="1:20" ht="38.25">
      <c r="A187" s="15" t="s">
        <v>252</v>
      </c>
      <c r="B187" s="34" t="s">
        <v>253</v>
      </c>
      <c r="C187" s="94">
        <v>0</v>
      </c>
      <c r="D187" s="94">
        <v>0</v>
      </c>
      <c r="E187" s="94">
        <v>0</v>
      </c>
      <c r="F187" s="94">
        <v>0</v>
      </c>
      <c r="G187" s="94">
        <v>0</v>
      </c>
      <c r="H187" s="23">
        <v>0</v>
      </c>
      <c r="I187" s="102"/>
      <c r="J187" s="105"/>
      <c r="K187" s="102"/>
      <c r="L187" s="102"/>
      <c r="M187" s="102"/>
      <c r="N187" s="102"/>
      <c r="O187" s="83"/>
      <c r="P187" s="92"/>
      <c r="Q187" s="102"/>
      <c r="R187" s="83"/>
      <c r="S187" s="96"/>
      <c r="T187" s="13"/>
    </row>
    <row r="188" spans="1:20" ht="38.25">
      <c r="A188" s="15" t="s">
        <v>254</v>
      </c>
      <c r="B188" s="34" t="s">
        <v>255</v>
      </c>
      <c r="C188" s="94">
        <v>0</v>
      </c>
      <c r="D188" s="94">
        <v>0</v>
      </c>
      <c r="E188" s="94">
        <v>0</v>
      </c>
      <c r="F188" s="94">
        <v>0</v>
      </c>
      <c r="G188" s="94">
        <v>40</v>
      </c>
      <c r="H188" s="23">
        <v>0</v>
      </c>
      <c r="I188" s="102"/>
      <c r="J188" s="105"/>
      <c r="K188" s="102"/>
      <c r="L188" s="94">
        <v>40</v>
      </c>
      <c r="M188" s="102"/>
      <c r="N188" s="102"/>
      <c r="O188" s="83">
        <v>0</v>
      </c>
      <c r="P188" s="92"/>
      <c r="Q188" s="102"/>
      <c r="R188" s="83">
        <v>0</v>
      </c>
      <c r="S188" s="96"/>
      <c r="T188" s="13"/>
    </row>
    <row r="189" spans="1:20">
      <c r="A189" s="15" t="s">
        <v>256</v>
      </c>
      <c r="B189" s="34" t="s">
        <v>257</v>
      </c>
      <c r="C189" s="94">
        <v>0</v>
      </c>
      <c r="D189" s="94">
        <v>0</v>
      </c>
      <c r="E189" s="94">
        <v>0</v>
      </c>
      <c r="F189" s="94">
        <v>0</v>
      </c>
      <c r="G189" s="94">
        <v>0</v>
      </c>
      <c r="H189" s="94"/>
      <c r="I189" s="102"/>
      <c r="J189" s="105"/>
      <c r="K189" s="102"/>
      <c r="L189" s="102"/>
      <c r="M189" s="102"/>
      <c r="N189" s="102"/>
      <c r="O189" s="83"/>
      <c r="P189" s="92"/>
      <c r="Q189" s="102"/>
      <c r="R189" s="83"/>
      <c r="S189" s="96"/>
      <c r="T189" s="13"/>
    </row>
    <row r="190" spans="1:20">
      <c r="A190" s="15" t="s">
        <v>258</v>
      </c>
      <c r="B190" s="34" t="s">
        <v>259</v>
      </c>
      <c r="C190" s="94">
        <v>0</v>
      </c>
      <c r="D190" s="94">
        <v>0</v>
      </c>
      <c r="E190" s="94">
        <v>0</v>
      </c>
      <c r="F190" s="94">
        <v>0</v>
      </c>
      <c r="G190" s="94">
        <v>0</v>
      </c>
      <c r="H190" s="94"/>
      <c r="I190" s="102"/>
      <c r="J190" s="105"/>
      <c r="K190" s="102"/>
      <c r="L190" s="102"/>
      <c r="M190" s="102"/>
      <c r="N190" s="102"/>
      <c r="O190" s="83"/>
      <c r="P190" s="92"/>
      <c r="Q190" s="102"/>
      <c r="R190" s="83"/>
      <c r="S190" s="96"/>
      <c r="T190" s="13"/>
    </row>
    <row r="191" spans="1:20" ht="90">
      <c r="A191" s="15" t="s">
        <v>260</v>
      </c>
      <c r="B191" s="34" t="s">
        <v>261</v>
      </c>
      <c r="C191" s="94">
        <v>0</v>
      </c>
      <c r="D191" s="82">
        <v>3.1</v>
      </c>
      <c r="E191" s="82">
        <v>3.1</v>
      </c>
      <c r="F191" s="94">
        <v>3.1</v>
      </c>
      <c r="G191" s="82">
        <v>15.1</v>
      </c>
      <c r="H191" s="95">
        <f>G191/F191*100</f>
        <v>487.09677419354841</v>
      </c>
      <c r="I191" s="20" t="s">
        <v>355</v>
      </c>
      <c r="J191" s="105">
        <f t="shared" si="80"/>
        <v>487.09677419354841</v>
      </c>
      <c r="K191" s="20" t="s">
        <v>355</v>
      </c>
      <c r="L191" s="82">
        <v>15.1</v>
      </c>
      <c r="M191" s="102"/>
      <c r="N191" s="102"/>
      <c r="O191" s="83">
        <v>3.1</v>
      </c>
      <c r="P191" s="92">
        <f t="shared" si="70"/>
        <v>20.529801324503314</v>
      </c>
      <c r="Q191" s="102" t="s">
        <v>364</v>
      </c>
      <c r="R191" s="83">
        <v>3.1</v>
      </c>
      <c r="S191" s="96">
        <f t="shared" si="68"/>
        <v>100</v>
      </c>
      <c r="T191" s="102"/>
    </row>
    <row r="192" spans="1:20">
      <c r="A192" s="15" t="s">
        <v>262</v>
      </c>
      <c r="B192" s="34" t="s">
        <v>263</v>
      </c>
      <c r="C192" s="94">
        <v>0</v>
      </c>
      <c r="D192" s="82">
        <v>12</v>
      </c>
      <c r="E192" s="94">
        <v>0</v>
      </c>
      <c r="F192" s="82">
        <v>12</v>
      </c>
      <c r="G192" s="94">
        <v>0</v>
      </c>
      <c r="H192" s="95">
        <f t="shared" ref="H192:H196" si="89">G192/F192*100</f>
        <v>0</v>
      </c>
      <c r="I192" s="102"/>
      <c r="J192" s="105">
        <f t="shared" si="80"/>
        <v>0</v>
      </c>
      <c r="K192" s="102"/>
      <c r="L192" s="102"/>
      <c r="M192" s="102"/>
      <c r="N192" s="102"/>
      <c r="O192" s="83"/>
      <c r="P192" s="92"/>
      <c r="Q192" s="102"/>
      <c r="R192" s="83"/>
      <c r="S192" s="96"/>
      <c r="T192" s="13"/>
    </row>
    <row r="193" spans="1:20">
      <c r="A193" s="15" t="s">
        <v>264</v>
      </c>
      <c r="B193" s="34" t="s">
        <v>265</v>
      </c>
      <c r="C193" s="94">
        <v>0</v>
      </c>
      <c r="D193" s="94">
        <v>0</v>
      </c>
      <c r="E193" s="94">
        <v>0</v>
      </c>
      <c r="F193" s="94">
        <v>0</v>
      </c>
      <c r="G193" s="94">
        <v>0</v>
      </c>
      <c r="H193" s="95"/>
      <c r="I193" s="102"/>
      <c r="J193" s="105"/>
      <c r="K193" s="102"/>
      <c r="L193" s="102"/>
      <c r="M193" s="102"/>
      <c r="N193" s="102"/>
      <c r="O193" s="83"/>
      <c r="P193" s="92"/>
      <c r="Q193" s="102"/>
      <c r="R193" s="83"/>
      <c r="S193" s="96"/>
      <c r="T193" s="13"/>
    </row>
    <row r="194" spans="1:20">
      <c r="A194" s="15" t="s">
        <v>266</v>
      </c>
      <c r="B194" s="34" t="s">
        <v>267</v>
      </c>
      <c r="C194" s="94">
        <v>0</v>
      </c>
      <c r="D194" s="94">
        <v>0</v>
      </c>
      <c r="E194" s="94">
        <v>0</v>
      </c>
      <c r="F194" s="94">
        <v>0</v>
      </c>
      <c r="G194" s="94">
        <v>0</v>
      </c>
      <c r="H194" s="95"/>
      <c r="I194" s="102"/>
      <c r="J194" s="105"/>
      <c r="K194" s="102"/>
      <c r="L194" s="102"/>
      <c r="M194" s="102"/>
      <c r="N194" s="102"/>
      <c r="O194" s="83"/>
      <c r="P194" s="92"/>
      <c r="Q194" s="102"/>
      <c r="R194" s="83"/>
      <c r="S194" s="96"/>
      <c r="T194" s="13"/>
    </row>
    <row r="195" spans="1:20">
      <c r="A195" s="15" t="s">
        <v>268</v>
      </c>
      <c r="B195" s="34" t="s">
        <v>269</v>
      </c>
      <c r="C195" s="94">
        <v>0</v>
      </c>
      <c r="D195" s="94">
        <v>0</v>
      </c>
      <c r="E195" s="94">
        <v>0</v>
      </c>
      <c r="F195" s="94">
        <v>0</v>
      </c>
      <c r="G195" s="94">
        <v>0</v>
      </c>
      <c r="H195" s="95"/>
      <c r="I195" s="102"/>
      <c r="J195" s="105"/>
      <c r="K195" s="102"/>
      <c r="L195" s="102"/>
      <c r="M195" s="102"/>
      <c r="N195" s="102"/>
      <c r="O195" s="83"/>
      <c r="P195" s="92"/>
      <c r="Q195" s="102"/>
      <c r="R195" s="83"/>
      <c r="S195" s="96"/>
      <c r="T195" s="13"/>
    </row>
    <row r="196" spans="1:20">
      <c r="A196" s="15" t="s">
        <v>270</v>
      </c>
      <c r="B196" s="34" t="s">
        <v>271</v>
      </c>
      <c r="C196" s="94">
        <v>10</v>
      </c>
      <c r="D196" s="82">
        <v>20</v>
      </c>
      <c r="E196" s="82">
        <v>20</v>
      </c>
      <c r="F196" s="82">
        <v>20</v>
      </c>
      <c r="G196" s="82">
        <v>20</v>
      </c>
      <c r="H196" s="95">
        <f t="shared" si="89"/>
        <v>100</v>
      </c>
      <c r="I196" s="102"/>
      <c r="J196" s="105">
        <f t="shared" si="80"/>
        <v>100</v>
      </c>
      <c r="K196" s="102"/>
      <c r="L196" s="82">
        <v>20</v>
      </c>
      <c r="M196" s="102"/>
      <c r="N196" s="102"/>
      <c r="O196" s="83">
        <v>20</v>
      </c>
      <c r="P196" s="92">
        <f t="shared" si="70"/>
        <v>100</v>
      </c>
      <c r="Q196" s="102"/>
      <c r="R196" s="83">
        <v>20</v>
      </c>
      <c r="S196" s="96">
        <f t="shared" si="68"/>
        <v>100</v>
      </c>
      <c r="T196" s="13"/>
    </row>
    <row r="197" spans="1:20" ht="55.5" customHeight="1">
      <c r="A197" s="15" t="s">
        <v>272</v>
      </c>
      <c r="B197" s="34" t="s">
        <v>290</v>
      </c>
      <c r="C197" s="94">
        <v>0</v>
      </c>
      <c r="D197" s="94">
        <v>0</v>
      </c>
      <c r="E197" s="94">
        <v>0</v>
      </c>
      <c r="F197" s="94">
        <v>0</v>
      </c>
      <c r="G197" s="94">
        <v>0</v>
      </c>
      <c r="H197" s="23">
        <v>0</v>
      </c>
      <c r="I197" s="102"/>
      <c r="J197" s="105"/>
      <c r="K197" s="102"/>
      <c r="L197" s="102"/>
      <c r="M197" s="102"/>
      <c r="N197" s="102"/>
      <c r="O197" s="83"/>
      <c r="P197" s="92"/>
      <c r="Q197" s="102"/>
      <c r="R197" s="83"/>
      <c r="S197" s="96"/>
      <c r="T197" s="13"/>
    </row>
    <row r="198" spans="1:20" ht="27.75" customHeight="1">
      <c r="A198" s="15" t="s">
        <v>273</v>
      </c>
      <c r="B198" s="34" t="s">
        <v>274</v>
      </c>
      <c r="C198" s="94">
        <v>0</v>
      </c>
      <c r="D198" s="94">
        <v>0</v>
      </c>
      <c r="E198" s="94">
        <v>0</v>
      </c>
      <c r="F198" s="94">
        <v>0</v>
      </c>
      <c r="G198" s="94">
        <v>0</v>
      </c>
      <c r="H198" s="23">
        <v>0</v>
      </c>
      <c r="I198" s="102"/>
      <c r="J198" s="105"/>
      <c r="K198" s="102"/>
      <c r="L198" s="102"/>
      <c r="M198" s="102"/>
      <c r="N198" s="102"/>
      <c r="O198" s="83"/>
      <c r="P198" s="92"/>
      <c r="Q198" s="102"/>
      <c r="R198" s="83"/>
      <c r="S198" s="96"/>
      <c r="T198" s="13"/>
    </row>
    <row r="199" spans="1:20" ht="132" customHeight="1">
      <c r="A199" s="15" t="s">
        <v>275</v>
      </c>
      <c r="B199" s="41" t="s">
        <v>276</v>
      </c>
      <c r="C199" s="94">
        <v>0</v>
      </c>
      <c r="D199" s="94">
        <v>0</v>
      </c>
      <c r="E199" s="94">
        <v>0</v>
      </c>
      <c r="F199" s="94">
        <v>0</v>
      </c>
      <c r="G199" s="94">
        <v>0</v>
      </c>
      <c r="H199" s="94">
        <v>0</v>
      </c>
      <c r="I199" s="102"/>
      <c r="J199" s="105"/>
      <c r="K199" s="102"/>
      <c r="L199" s="102"/>
      <c r="M199" s="102"/>
      <c r="N199" s="102"/>
      <c r="O199" s="83"/>
      <c r="P199" s="92"/>
      <c r="Q199" s="102"/>
      <c r="R199" s="83"/>
      <c r="S199" s="96"/>
      <c r="T199" s="13"/>
    </row>
    <row r="200" spans="1:20" ht="38.25">
      <c r="A200" s="15" t="s">
        <v>277</v>
      </c>
      <c r="B200" s="34" t="s">
        <v>278</v>
      </c>
      <c r="C200" s="94">
        <v>0</v>
      </c>
      <c r="D200" s="94">
        <v>0</v>
      </c>
      <c r="E200" s="94">
        <v>0</v>
      </c>
      <c r="F200" s="94">
        <v>0</v>
      </c>
      <c r="G200" s="94">
        <v>0</v>
      </c>
      <c r="H200" s="23">
        <v>0</v>
      </c>
      <c r="I200" s="102"/>
      <c r="J200" s="105"/>
      <c r="K200" s="102"/>
      <c r="L200" s="102"/>
      <c r="M200" s="102"/>
      <c r="N200" s="102"/>
      <c r="O200" s="83"/>
      <c r="P200" s="92"/>
      <c r="Q200" s="102"/>
      <c r="R200" s="83"/>
      <c r="S200" s="96"/>
      <c r="T200" s="13"/>
    </row>
    <row r="201" spans="1:20">
      <c r="A201" s="15" t="s">
        <v>279</v>
      </c>
      <c r="B201" s="34" t="s">
        <v>280</v>
      </c>
      <c r="C201" s="94">
        <v>0</v>
      </c>
      <c r="D201" s="94">
        <v>0</v>
      </c>
      <c r="E201" s="94">
        <v>0</v>
      </c>
      <c r="F201" s="82"/>
      <c r="G201" s="94">
        <v>0</v>
      </c>
      <c r="H201" s="23">
        <v>0</v>
      </c>
      <c r="I201" s="102"/>
      <c r="J201" s="105"/>
      <c r="K201" s="102"/>
      <c r="L201" s="102"/>
      <c r="M201" s="102"/>
      <c r="N201" s="102"/>
      <c r="O201" s="83"/>
      <c r="P201" s="92"/>
      <c r="Q201" s="102"/>
      <c r="R201" s="83"/>
      <c r="S201" s="96"/>
      <c r="T201" s="13"/>
    </row>
    <row r="202" spans="1:20" ht="25.5">
      <c r="A202" s="15" t="s">
        <v>281</v>
      </c>
      <c r="B202" s="34" t="s">
        <v>282</v>
      </c>
      <c r="C202" s="94">
        <v>0</v>
      </c>
      <c r="D202" s="94">
        <v>0</v>
      </c>
      <c r="E202" s="94">
        <v>0</v>
      </c>
      <c r="F202" s="94">
        <v>0</v>
      </c>
      <c r="G202" s="94">
        <v>0</v>
      </c>
      <c r="H202" s="23">
        <v>0</v>
      </c>
      <c r="I202" s="102"/>
      <c r="J202" s="105"/>
      <c r="K202" s="102"/>
      <c r="L202" s="102"/>
      <c r="M202" s="102"/>
      <c r="N202" s="102"/>
      <c r="O202" s="83"/>
      <c r="P202" s="92"/>
      <c r="Q202" s="102"/>
      <c r="R202" s="83"/>
      <c r="S202" s="96"/>
      <c r="T202" s="13"/>
    </row>
    <row r="203" spans="1:20" ht="90">
      <c r="A203" s="15" t="s">
        <v>283</v>
      </c>
      <c r="B203" s="34" t="s">
        <v>284</v>
      </c>
      <c r="C203" s="94">
        <v>25.2</v>
      </c>
      <c r="D203" s="82">
        <v>123.4</v>
      </c>
      <c r="E203" s="94">
        <v>0</v>
      </c>
      <c r="F203" s="82">
        <v>123.4</v>
      </c>
      <c r="G203" s="82">
        <v>84.4</v>
      </c>
      <c r="H203" s="92">
        <f t="shared" si="69"/>
        <v>68.395461912479732</v>
      </c>
      <c r="I203" s="102" t="s">
        <v>364</v>
      </c>
      <c r="J203" s="105">
        <f t="shared" si="80"/>
        <v>68.395461912479732</v>
      </c>
      <c r="K203" s="102" t="s">
        <v>364</v>
      </c>
      <c r="L203" s="82">
        <v>84.4</v>
      </c>
      <c r="M203" s="102"/>
      <c r="N203" s="102"/>
      <c r="O203" s="83">
        <v>242.9</v>
      </c>
      <c r="P203" s="92">
        <f t="shared" si="70"/>
        <v>287.7962085308057</v>
      </c>
      <c r="Q203" s="111" t="s">
        <v>367</v>
      </c>
      <c r="R203" s="83">
        <v>488.6</v>
      </c>
      <c r="S203" s="96">
        <f t="shared" ref="S201:S204" si="90">R203/O203*100</f>
        <v>201.15273775216141</v>
      </c>
      <c r="T203" s="111" t="s">
        <v>368</v>
      </c>
    </row>
    <row r="204" spans="1:20" ht="120">
      <c r="A204" s="15" t="s">
        <v>285</v>
      </c>
      <c r="B204" s="34" t="s">
        <v>286</v>
      </c>
      <c r="C204" s="94">
        <v>85.3</v>
      </c>
      <c r="D204" s="82">
        <v>49.9</v>
      </c>
      <c r="E204" s="82">
        <v>36</v>
      </c>
      <c r="F204" s="82">
        <v>49.9</v>
      </c>
      <c r="G204" s="82">
        <v>138.5</v>
      </c>
      <c r="H204" s="92">
        <f t="shared" ref="H204" si="91">G204/D204*100</f>
        <v>277.55511022044089</v>
      </c>
      <c r="I204" s="112" t="s">
        <v>365</v>
      </c>
      <c r="J204" s="105">
        <f t="shared" si="80"/>
        <v>277.55511022044089</v>
      </c>
      <c r="K204" s="112" t="s">
        <v>365</v>
      </c>
      <c r="L204" s="82">
        <v>138.5</v>
      </c>
      <c r="M204" s="102"/>
      <c r="N204" s="102"/>
      <c r="O204" s="83">
        <v>8.5</v>
      </c>
      <c r="P204" s="92">
        <f t="shared" si="70"/>
        <v>6.1371841155234659</v>
      </c>
      <c r="Q204" s="102" t="s">
        <v>364</v>
      </c>
      <c r="R204" s="83">
        <v>17</v>
      </c>
      <c r="S204" s="96">
        <f t="shared" si="90"/>
        <v>200</v>
      </c>
      <c r="T204" s="112"/>
    </row>
    <row r="205" spans="1:20">
      <c r="A205" s="25">
        <v>6</v>
      </c>
      <c r="B205" s="16" t="s">
        <v>287</v>
      </c>
      <c r="C205" s="92">
        <f>C10-C45</f>
        <v>690.99999999999909</v>
      </c>
      <c r="D205" s="92">
        <f>D10-D45</f>
        <v>690.90000000000146</v>
      </c>
      <c r="E205" s="92">
        <f>E10-E45</f>
        <v>1156.2000000000007</v>
      </c>
      <c r="F205" s="92">
        <f>F10-F45</f>
        <v>1238.2000000000007</v>
      </c>
      <c r="G205" s="92">
        <f>G10-G45</f>
        <v>0</v>
      </c>
      <c r="H205" s="92"/>
      <c r="I205" s="17"/>
      <c r="J205" s="105">
        <f t="shared" si="80"/>
        <v>0</v>
      </c>
      <c r="K205" s="17"/>
      <c r="L205" s="17">
        <v>0</v>
      </c>
      <c r="M205" s="17"/>
      <c r="N205" s="17"/>
      <c r="O205" s="90">
        <f>O10-O45</f>
        <v>0</v>
      </c>
      <c r="P205" s="92"/>
      <c r="Q205" s="17"/>
      <c r="R205" s="90">
        <f>R10-R45</f>
        <v>0</v>
      </c>
      <c r="S205" s="96"/>
      <c r="T205" s="17"/>
    </row>
    <row r="207" spans="1:20">
      <c r="A207" s="46"/>
      <c r="B207" s="118"/>
      <c r="C207" s="118"/>
      <c r="D207" s="118"/>
      <c r="E207" s="118"/>
      <c r="F207" s="118"/>
      <c r="G207" s="118"/>
      <c r="H207" s="118"/>
      <c r="I207" s="118"/>
      <c r="J207" s="118"/>
      <c r="K207" s="118"/>
      <c r="L207" s="118"/>
      <c r="M207" s="118"/>
      <c r="N207" s="118"/>
      <c r="O207" s="118"/>
      <c r="P207" s="118"/>
      <c r="Q207" s="103"/>
      <c r="T207" s="47"/>
    </row>
  </sheetData>
  <mergeCells count="32">
    <mergeCell ref="G1:S1"/>
    <mergeCell ref="F7:F8"/>
    <mergeCell ref="D6:F6"/>
    <mergeCell ref="S6:S8"/>
    <mergeCell ref="A6:A8"/>
    <mergeCell ref="B6:B8"/>
    <mergeCell ref="C6:C8"/>
    <mergeCell ref="D7:D8"/>
    <mergeCell ref="E7:E8"/>
    <mergeCell ref="A3:S3"/>
    <mergeCell ref="A4:S4"/>
    <mergeCell ref="G6:G8"/>
    <mergeCell ref="J6:J8"/>
    <mergeCell ref="K6:K8"/>
    <mergeCell ref="L6:L8"/>
    <mergeCell ref="M6:M8"/>
    <mergeCell ref="A53:A54"/>
    <mergeCell ref="I6:I8"/>
    <mergeCell ref="Q6:Q8"/>
    <mergeCell ref="B207:P207"/>
    <mergeCell ref="A56:A57"/>
    <mergeCell ref="A63:A64"/>
    <mergeCell ref="A69:A70"/>
    <mergeCell ref="N6:N8"/>
    <mergeCell ref="I30:I33"/>
    <mergeCell ref="K30:K33"/>
    <mergeCell ref="Q30:Q33"/>
    <mergeCell ref="T6:T8"/>
    <mergeCell ref="O6:O8"/>
    <mergeCell ref="H6:H8"/>
    <mergeCell ref="P6:P8"/>
    <mergeCell ref="R6:R8"/>
  </mergeCells>
  <printOptions horizontalCentered="1"/>
  <pageMargins left="0" right="0" top="0" bottom="0" header="0" footer="0"/>
  <pageSetup paperSize="8" scale="70" fitToWidth="0" fitToHeight="0" orientation="landscape" r:id="rId1"/>
  <headerFooter>
    <oddFooter xml:space="preserve">&amp;R&amp;P+9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N37"/>
  <sheetViews>
    <sheetView tabSelected="1" topLeftCell="A23" zoomScaleNormal="100" workbookViewId="0">
      <selection activeCell="J35" sqref="J35"/>
    </sheetView>
  </sheetViews>
  <sheetFormatPr defaultRowHeight="15.75"/>
  <cols>
    <col min="1" max="1" width="53.140625" style="56" customWidth="1"/>
    <col min="2" max="2" width="11.140625" style="56" customWidth="1"/>
    <col min="3" max="3" width="12.28515625" style="57" customWidth="1"/>
    <col min="4" max="4" width="11.85546875" style="57" customWidth="1"/>
    <col min="5" max="5" width="17.140625" style="57" customWidth="1"/>
    <col min="6" max="6" width="9.85546875" style="56" customWidth="1"/>
    <col min="7" max="7" width="12.28515625" style="57" customWidth="1"/>
    <col min="8" max="8" width="12.140625" style="57" customWidth="1"/>
    <col min="9" max="9" width="10.7109375" style="56" customWidth="1"/>
    <col min="10" max="10" width="12.28515625" style="57" customWidth="1"/>
    <col min="11" max="11" width="11.42578125" style="57" customWidth="1"/>
    <col min="12" max="12" width="11.85546875" style="56" customWidth="1"/>
    <col min="13" max="13" width="12.28515625" style="57" customWidth="1"/>
    <col min="14" max="14" width="11.7109375" style="57" customWidth="1"/>
    <col min="15" max="250" width="9.140625" style="58"/>
    <col min="251" max="251" width="61.140625" style="58" customWidth="1"/>
    <col min="252" max="252" width="17.85546875" style="58" customWidth="1"/>
    <col min="253" max="262" width="14.140625" style="58" customWidth="1"/>
    <col min="263" max="263" width="13.28515625" style="58" bestFit="1" customWidth="1"/>
    <col min="264" max="264" width="14.140625" style="58" bestFit="1" customWidth="1"/>
    <col min="265" max="506" width="9.140625" style="58"/>
    <col min="507" max="507" width="61.140625" style="58" customWidth="1"/>
    <col min="508" max="508" width="17.85546875" style="58" customWidth="1"/>
    <col min="509" max="518" width="14.140625" style="58" customWidth="1"/>
    <col min="519" max="519" width="13.28515625" style="58" bestFit="1" customWidth="1"/>
    <col min="520" max="520" width="14.140625" style="58" bestFit="1" customWidth="1"/>
    <col min="521" max="762" width="9.140625" style="58"/>
    <col min="763" max="763" width="61.140625" style="58" customWidth="1"/>
    <col min="764" max="764" width="17.85546875" style="58" customWidth="1"/>
    <col min="765" max="774" width="14.140625" style="58" customWidth="1"/>
    <col min="775" max="775" width="13.28515625" style="58" bestFit="1" customWidth="1"/>
    <col min="776" max="776" width="14.140625" style="58" bestFit="1" customWidth="1"/>
    <col min="777" max="1018" width="9.140625" style="58"/>
    <col min="1019" max="1019" width="61.140625" style="58" customWidth="1"/>
    <col min="1020" max="1020" width="17.85546875" style="58" customWidth="1"/>
    <col min="1021" max="1030" width="14.140625" style="58" customWidth="1"/>
    <col min="1031" max="1031" width="13.28515625" style="58" bestFit="1" customWidth="1"/>
    <col min="1032" max="1032" width="14.140625" style="58" bestFit="1" customWidth="1"/>
    <col min="1033" max="1274" width="9.140625" style="58"/>
    <col min="1275" max="1275" width="61.140625" style="58" customWidth="1"/>
    <col min="1276" max="1276" width="17.85546875" style="58" customWidth="1"/>
    <col min="1277" max="1286" width="14.140625" style="58" customWidth="1"/>
    <col min="1287" max="1287" width="13.28515625" style="58" bestFit="1" customWidth="1"/>
    <col min="1288" max="1288" width="14.140625" style="58" bestFit="1" customWidth="1"/>
    <col min="1289" max="1530" width="9.140625" style="58"/>
    <col min="1531" max="1531" width="61.140625" style="58" customWidth="1"/>
    <col min="1532" max="1532" width="17.85546875" style="58" customWidth="1"/>
    <col min="1533" max="1542" width="14.140625" style="58" customWidth="1"/>
    <col min="1543" max="1543" width="13.28515625" style="58" bestFit="1" customWidth="1"/>
    <col min="1544" max="1544" width="14.140625" style="58" bestFit="1" customWidth="1"/>
    <col min="1545" max="1786" width="9.140625" style="58"/>
    <col min="1787" max="1787" width="61.140625" style="58" customWidth="1"/>
    <col min="1788" max="1788" width="17.85546875" style="58" customWidth="1"/>
    <col min="1789" max="1798" width="14.140625" style="58" customWidth="1"/>
    <col min="1799" max="1799" width="13.28515625" style="58" bestFit="1" customWidth="1"/>
    <col min="1800" max="1800" width="14.140625" style="58" bestFit="1" customWidth="1"/>
    <col min="1801" max="2042" width="9.140625" style="58"/>
    <col min="2043" max="2043" width="61.140625" style="58" customWidth="1"/>
    <col min="2044" max="2044" width="17.85546875" style="58" customWidth="1"/>
    <col min="2045" max="2054" width="14.140625" style="58" customWidth="1"/>
    <col min="2055" max="2055" width="13.28515625" style="58" bestFit="1" customWidth="1"/>
    <col min="2056" max="2056" width="14.140625" style="58" bestFit="1" customWidth="1"/>
    <col min="2057" max="2298" width="9.140625" style="58"/>
    <col min="2299" max="2299" width="61.140625" style="58" customWidth="1"/>
    <col min="2300" max="2300" width="17.85546875" style="58" customWidth="1"/>
    <col min="2301" max="2310" width="14.140625" style="58" customWidth="1"/>
    <col min="2311" max="2311" width="13.28515625" style="58" bestFit="1" customWidth="1"/>
    <col min="2312" max="2312" width="14.140625" style="58" bestFit="1" customWidth="1"/>
    <col min="2313" max="2554" width="9.140625" style="58"/>
    <col min="2555" max="2555" width="61.140625" style="58" customWidth="1"/>
    <col min="2556" max="2556" width="17.85546875" style="58" customWidth="1"/>
    <col min="2557" max="2566" width="14.140625" style="58" customWidth="1"/>
    <col min="2567" max="2567" width="13.28515625" style="58" bestFit="1" customWidth="1"/>
    <col min="2568" max="2568" width="14.140625" style="58" bestFit="1" customWidth="1"/>
    <col min="2569" max="2810" width="9.140625" style="58"/>
    <col min="2811" max="2811" width="61.140625" style="58" customWidth="1"/>
    <col min="2812" max="2812" width="17.85546875" style="58" customWidth="1"/>
    <col min="2813" max="2822" width="14.140625" style="58" customWidth="1"/>
    <col min="2823" max="2823" width="13.28515625" style="58" bestFit="1" customWidth="1"/>
    <col min="2824" max="2824" width="14.140625" style="58" bestFit="1" customWidth="1"/>
    <col min="2825" max="3066" width="9.140625" style="58"/>
    <col min="3067" max="3067" width="61.140625" style="58" customWidth="1"/>
    <col min="3068" max="3068" width="17.85546875" style="58" customWidth="1"/>
    <col min="3069" max="3078" width="14.140625" style="58" customWidth="1"/>
    <col min="3079" max="3079" width="13.28515625" style="58" bestFit="1" customWidth="1"/>
    <col min="3080" max="3080" width="14.140625" style="58" bestFit="1" customWidth="1"/>
    <col min="3081" max="3322" width="9.140625" style="58"/>
    <col min="3323" max="3323" width="61.140625" style="58" customWidth="1"/>
    <col min="3324" max="3324" width="17.85546875" style="58" customWidth="1"/>
    <col min="3325" max="3334" width="14.140625" style="58" customWidth="1"/>
    <col min="3335" max="3335" width="13.28515625" style="58" bestFit="1" customWidth="1"/>
    <col min="3336" max="3336" width="14.140625" style="58" bestFit="1" customWidth="1"/>
    <col min="3337" max="3578" width="9.140625" style="58"/>
    <col min="3579" max="3579" width="61.140625" style="58" customWidth="1"/>
    <col min="3580" max="3580" width="17.85546875" style="58" customWidth="1"/>
    <col min="3581" max="3590" width="14.140625" style="58" customWidth="1"/>
    <col min="3591" max="3591" width="13.28515625" style="58" bestFit="1" customWidth="1"/>
    <col min="3592" max="3592" width="14.140625" style="58" bestFit="1" customWidth="1"/>
    <col min="3593" max="3834" width="9.140625" style="58"/>
    <col min="3835" max="3835" width="61.140625" style="58" customWidth="1"/>
    <col min="3836" max="3836" width="17.85546875" style="58" customWidth="1"/>
    <col min="3837" max="3846" width="14.140625" style="58" customWidth="1"/>
    <col min="3847" max="3847" width="13.28515625" style="58" bestFit="1" customWidth="1"/>
    <col min="3848" max="3848" width="14.140625" style="58" bestFit="1" customWidth="1"/>
    <col min="3849" max="4090" width="9.140625" style="58"/>
    <col min="4091" max="4091" width="61.140625" style="58" customWidth="1"/>
    <col min="4092" max="4092" width="17.85546875" style="58" customWidth="1"/>
    <col min="4093" max="4102" width="14.140625" style="58" customWidth="1"/>
    <col min="4103" max="4103" width="13.28515625" style="58" bestFit="1" customWidth="1"/>
    <col min="4104" max="4104" width="14.140625" style="58" bestFit="1" customWidth="1"/>
    <col min="4105" max="4346" width="9.140625" style="58"/>
    <col min="4347" max="4347" width="61.140625" style="58" customWidth="1"/>
    <col min="4348" max="4348" width="17.85546875" style="58" customWidth="1"/>
    <col min="4349" max="4358" width="14.140625" style="58" customWidth="1"/>
    <col min="4359" max="4359" width="13.28515625" style="58" bestFit="1" customWidth="1"/>
    <col min="4360" max="4360" width="14.140625" style="58" bestFit="1" customWidth="1"/>
    <col min="4361" max="4602" width="9.140625" style="58"/>
    <col min="4603" max="4603" width="61.140625" style="58" customWidth="1"/>
    <col min="4604" max="4604" width="17.85546875" style="58" customWidth="1"/>
    <col min="4605" max="4614" width="14.140625" style="58" customWidth="1"/>
    <col min="4615" max="4615" width="13.28515625" style="58" bestFit="1" customWidth="1"/>
    <col min="4616" max="4616" width="14.140625" style="58" bestFit="1" customWidth="1"/>
    <col min="4617" max="4858" width="9.140625" style="58"/>
    <col min="4859" max="4859" width="61.140625" style="58" customWidth="1"/>
    <col min="4860" max="4860" width="17.85546875" style="58" customWidth="1"/>
    <col min="4861" max="4870" width="14.140625" style="58" customWidth="1"/>
    <col min="4871" max="4871" width="13.28515625" style="58" bestFit="1" customWidth="1"/>
    <col min="4872" max="4872" width="14.140625" style="58" bestFit="1" customWidth="1"/>
    <col min="4873" max="5114" width="9.140625" style="58"/>
    <col min="5115" max="5115" width="61.140625" style="58" customWidth="1"/>
    <col min="5116" max="5116" width="17.85546875" style="58" customWidth="1"/>
    <col min="5117" max="5126" width="14.140625" style="58" customWidth="1"/>
    <col min="5127" max="5127" width="13.28515625" style="58" bestFit="1" customWidth="1"/>
    <col min="5128" max="5128" width="14.140625" style="58" bestFit="1" customWidth="1"/>
    <col min="5129" max="5370" width="9.140625" style="58"/>
    <col min="5371" max="5371" width="61.140625" style="58" customWidth="1"/>
    <col min="5372" max="5372" width="17.85546875" style="58" customWidth="1"/>
    <col min="5373" max="5382" width="14.140625" style="58" customWidth="1"/>
    <col min="5383" max="5383" width="13.28515625" style="58" bestFit="1" customWidth="1"/>
    <col min="5384" max="5384" width="14.140625" style="58" bestFit="1" customWidth="1"/>
    <col min="5385" max="5626" width="9.140625" style="58"/>
    <col min="5627" max="5627" width="61.140625" style="58" customWidth="1"/>
    <col min="5628" max="5628" width="17.85546875" style="58" customWidth="1"/>
    <col min="5629" max="5638" width="14.140625" style="58" customWidth="1"/>
    <col min="5639" max="5639" width="13.28515625" style="58" bestFit="1" customWidth="1"/>
    <col min="5640" max="5640" width="14.140625" style="58" bestFit="1" customWidth="1"/>
    <col min="5641" max="5882" width="9.140625" style="58"/>
    <col min="5883" max="5883" width="61.140625" style="58" customWidth="1"/>
    <col min="5884" max="5884" width="17.85546875" style="58" customWidth="1"/>
    <col min="5885" max="5894" width="14.140625" style="58" customWidth="1"/>
    <col min="5895" max="5895" width="13.28515625" style="58" bestFit="1" customWidth="1"/>
    <col min="5896" max="5896" width="14.140625" style="58" bestFit="1" customWidth="1"/>
    <col min="5897" max="6138" width="9.140625" style="58"/>
    <col min="6139" max="6139" width="61.140625" style="58" customWidth="1"/>
    <col min="6140" max="6140" width="17.85546875" style="58" customWidth="1"/>
    <col min="6141" max="6150" width="14.140625" style="58" customWidth="1"/>
    <col min="6151" max="6151" width="13.28515625" style="58" bestFit="1" customWidth="1"/>
    <col min="6152" max="6152" width="14.140625" style="58" bestFit="1" customWidth="1"/>
    <col min="6153" max="6394" width="9.140625" style="58"/>
    <col min="6395" max="6395" width="61.140625" style="58" customWidth="1"/>
    <col min="6396" max="6396" width="17.85546875" style="58" customWidth="1"/>
    <col min="6397" max="6406" width="14.140625" style="58" customWidth="1"/>
    <col min="6407" max="6407" width="13.28515625" style="58" bestFit="1" customWidth="1"/>
    <col min="6408" max="6408" width="14.140625" style="58" bestFit="1" customWidth="1"/>
    <col min="6409" max="6650" width="9.140625" style="58"/>
    <col min="6651" max="6651" width="61.140625" style="58" customWidth="1"/>
    <col min="6652" max="6652" width="17.85546875" style="58" customWidth="1"/>
    <col min="6653" max="6662" width="14.140625" style="58" customWidth="1"/>
    <col min="6663" max="6663" width="13.28515625" style="58" bestFit="1" customWidth="1"/>
    <col min="6664" max="6664" width="14.140625" style="58" bestFit="1" customWidth="1"/>
    <col min="6665" max="6906" width="9.140625" style="58"/>
    <col min="6907" max="6907" width="61.140625" style="58" customWidth="1"/>
    <col min="6908" max="6908" width="17.85546875" style="58" customWidth="1"/>
    <col min="6909" max="6918" width="14.140625" style="58" customWidth="1"/>
    <col min="6919" max="6919" width="13.28515625" style="58" bestFit="1" customWidth="1"/>
    <col min="6920" max="6920" width="14.140625" style="58" bestFit="1" customWidth="1"/>
    <col min="6921" max="7162" width="9.140625" style="58"/>
    <col min="7163" max="7163" width="61.140625" style="58" customWidth="1"/>
    <col min="7164" max="7164" width="17.85546875" style="58" customWidth="1"/>
    <col min="7165" max="7174" width="14.140625" style="58" customWidth="1"/>
    <col min="7175" max="7175" width="13.28515625" style="58" bestFit="1" customWidth="1"/>
    <col min="7176" max="7176" width="14.140625" style="58" bestFit="1" customWidth="1"/>
    <col min="7177" max="7418" width="9.140625" style="58"/>
    <col min="7419" max="7419" width="61.140625" style="58" customWidth="1"/>
    <col min="7420" max="7420" width="17.85546875" style="58" customWidth="1"/>
    <col min="7421" max="7430" width="14.140625" style="58" customWidth="1"/>
    <col min="7431" max="7431" width="13.28515625" style="58" bestFit="1" customWidth="1"/>
    <col min="7432" max="7432" width="14.140625" style="58" bestFit="1" customWidth="1"/>
    <col min="7433" max="7674" width="9.140625" style="58"/>
    <col min="7675" max="7675" width="61.140625" style="58" customWidth="1"/>
    <col min="7676" max="7676" width="17.85546875" style="58" customWidth="1"/>
    <col min="7677" max="7686" width="14.140625" style="58" customWidth="1"/>
    <col min="7687" max="7687" width="13.28515625" style="58" bestFit="1" customWidth="1"/>
    <col min="7688" max="7688" width="14.140625" style="58" bestFit="1" customWidth="1"/>
    <col min="7689" max="7930" width="9.140625" style="58"/>
    <col min="7931" max="7931" width="61.140625" style="58" customWidth="1"/>
    <col min="7932" max="7932" width="17.85546875" style="58" customWidth="1"/>
    <col min="7933" max="7942" width="14.140625" style="58" customWidth="1"/>
    <col min="7943" max="7943" width="13.28515625" style="58" bestFit="1" customWidth="1"/>
    <col min="7944" max="7944" width="14.140625" style="58" bestFit="1" customWidth="1"/>
    <col min="7945" max="8186" width="9.140625" style="58"/>
    <col min="8187" max="8187" width="61.140625" style="58" customWidth="1"/>
    <col min="8188" max="8188" width="17.85546875" style="58" customWidth="1"/>
    <col min="8189" max="8198" width="14.140625" style="58" customWidth="1"/>
    <col min="8199" max="8199" width="13.28515625" style="58" bestFit="1" customWidth="1"/>
    <col min="8200" max="8200" width="14.140625" style="58" bestFit="1" customWidth="1"/>
    <col min="8201" max="8442" width="9.140625" style="58"/>
    <col min="8443" max="8443" width="61.140625" style="58" customWidth="1"/>
    <col min="8444" max="8444" width="17.85546875" style="58" customWidth="1"/>
    <col min="8445" max="8454" width="14.140625" style="58" customWidth="1"/>
    <col min="8455" max="8455" width="13.28515625" style="58" bestFit="1" customWidth="1"/>
    <col min="8456" max="8456" width="14.140625" style="58" bestFit="1" customWidth="1"/>
    <col min="8457" max="8698" width="9.140625" style="58"/>
    <col min="8699" max="8699" width="61.140625" style="58" customWidth="1"/>
    <col min="8700" max="8700" width="17.85546875" style="58" customWidth="1"/>
    <col min="8701" max="8710" width="14.140625" style="58" customWidth="1"/>
    <col min="8711" max="8711" width="13.28515625" style="58" bestFit="1" customWidth="1"/>
    <col min="8712" max="8712" width="14.140625" style="58" bestFit="1" customWidth="1"/>
    <col min="8713" max="8954" width="9.140625" style="58"/>
    <col min="8955" max="8955" width="61.140625" style="58" customWidth="1"/>
    <col min="8956" max="8956" width="17.85546875" style="58" customWidth="1"/>
    <col min="8957" max="8966" width="14.140625" style="58" customWidth="1"/>
    <col min="8967" max="8967" width="13.28515625" style="58" bestFit="1" customWidth="1"/>
    <col min="8968" max="8968" width="14.140625" style="58" bestFit="1" customWidth="1"/>
    <col min="8969" max="9210" width="9.140625" style="58"/>
    <col min="9211" max="9211" width="61.140625" style="58" customWidth="1"/>
    <col min="9212" max="9212" width="17.85546875" style="58" customWidth="1"/>
    <col min="9213" max="9222" width="14.140625" style="58" customWidth="1"/>
    <col min="9223" max="9223" width="13.28515625" style="58" bestFit="1" customWidth="1"/>
    <col min="9224" max="9224" width="14.140625" style="58" bestFit="1" customWidth="1"/>
    <col min="9225" max="9466" width="9.140625" style="58"/>
    <col min="9467" max="9467" width="61.140625" style="58" customWidth="1"/>
    <col min="9468" max="9468" width="17.85546875" style="58" customWidth="1"/>
    <col min="9469" max="9478" width="14.140625" style="58" customWidth="1"/>
    <col min="9479" max="9479" width="13.28515625" style="58" bestFit="1" customWidth="1"/>
    <col min="9480" max="9480" width="14.140625" style="58" bestFit="1" customWidth="1"/>
    <col min="9481" max="9722" width="9.140625" style="58"/>
    <col min="9723" max="9723" width="61.140625" style="58" customWidth="1"/>
    <col min="9724" max="9724" width="17.85546875" style="58" customWidth="1"/>
    <col min="9725" max="9734" width="14.140625" style="58" customWidth="1"/>
    <col min="9735" max="9735" width="13.28515625" style="58" bestFit="1" customWidth="1"/>
    <col min="9736" max="9736" width="14.140625" style="58" bestFit="1" customWidth="1"/>
    <col min="9737" max="9978" width="9.140625" style="58"/>
    <col min="9979" max="9979" width="61.140625" style="58" customWidth="1"/>
    <col min="9980" max="9980" width="17.85546875" style="58" customWidth="1"/>
    <col min="9981" max="9990" width="14.140625" style="58" customWidth="1"/>
    <col min="9991" max="9991" width="13.28515625" style="58" bestFit="1" customWidth="1"/>
    <col min="9992" max="9992" width="14.140625" style="58" bestFit="1" customWidth="1"/>
    <col min="9993" max="10234" width="9.140625" style="58"/>
    <col min="10235" max="10235" width="61.140625" style="58" customWidth="1"/>
    <col min="10236" max="10236" width="17.85546875" style="58" customWidth="1"/>
    <col min="10237" max="10246" width="14.140625" style="58" customWidth="1"/>
    <col min="10247" max="10247" width="13.28515625" style="58" bestFit="1" customWidth="1"/>
    <col min="10248" max="10248" width="14.140625" style="58" bestFit="1" customWidth="1"/>
    <col min="10249" max="10490" width="9.140625" style="58"/>
    <col min="10491" max="10491" width="61.140625" style="58" customWidth="1"/>
    <col min="10492" max="10492" width="17.85546875" style="58" customWidth="1"/>
    <col min="10493" max="10502" width="14.140625" style="58" customWidth="1"/>
    <col min="10503" max="10503" width="13.28515625" style="58" bestFit="1" customWidth="1"/>
    <col min="10504" max="10504" width="14.140625" style="58" bestFit="1" customWidth="1"/>
    <col min="10505" max="10746" width="9.140625" style="58"/>
    <col min="10747" max="10747" width="61.140625" style="58" customWidth="1"/>
    <col min="10748" max="10748" width="17.85546875" style="58" customWidth="1"/>
    <col min="10749" max="10758" width="14.140625" style="58" customWidth="1"/>
    <col min="10759" max="10759" width="13.28515625" style="58" bestFit="1" customWidth="1"/>
    <col min="10760" max="10760" width="14.140625" style="58" bestFit="1" customWidth="1"/>
    <col min="10761" max="11002" width="9.140625" style="58"/>
    <col min="11003" max="11003" width="61.140625" style="58" customWidth="1"/>
    <col min="11004" max="11004" width="17.85546875" style="58" customWidth="1"/>
    <col min="11005" max="11014" width="14.140625" style="58" customWidth="1"/>
    <col min="11015" max="11015" width="13.28515625" style="58" bestFit="1" customWidth="1"/>
    <col min="11016" max="11016" width="14.140625" style="58" bestFit="1" customWidth="1"/>
    <col min="11017" max="11258" width="9.140625" style="58"/>
    <col min="11259" max="11259" width="61.140625" style="58" customWidth="1"/>
    <col min="11260" max="11260" width="17.85546875" style="58" customWidth="1"/>
    <col min="11261" max="11270" width="14.140625" style="58" customWidth="1"/>
    <col min="11271" max="11271" width="13.28515625" style="58" bestFit="1" customWidth="1"/>
    <col min="11272" max="11272" width="14.140625" style="58" bestFit="1" customWidth="1"/>
    <col min="11273" max="11514" width="9.140625" style="58"/>
    <col min="11515" max="11515" width="61.140625" style="58" customWidth="1"/>
    <col min="11516" max="11516" width="17.85546875" style="58" customWidth="1"/>
    <col min="11517" max="11526" width="14.140625" style="58" customWidth="1"/>
    <col min="11527" max="11527" width="13.28515625" style="58" bestFit="1" customWidth="1"/>
    <col min="11528" max="11528" width="14.140625" style="58" bestFit="1" customWidth="1"/>
    <col min="11529" max="11770" width="9.140625" style="58"/>
    <col min="11771" max="11771" width="61.140625" style="58" customWidth="1"/>
    <col min="11772" max="11772" width="17.85546875" style="58" customWidth="1"/>
    <col min="11773" max="11782" width="14.140625" style="58" customWidth="1"/>
    <col min="11783" max="11783" width="13.28515625" style="58" bestFit="1" customWidth="1"/>
    <col min="11784" max="11784" width="14.140625" style="58" bestFit="1" customWidth="1"/>
    <col min="11785" max="12026" width="9.140625" style="58"/>
    <col min="12027" max="12027" width="61.140625" style="58" customWidth="1"/>
    <col min="12028" max="12028" width="17.85546875" style="58" customWidth="1"/>
    <col min="12029" max="12038" width="14.140625" style="58" customWidth="1"/>
    <col min="12039" max="12039" width="13.28515625" style="58" bestFit="1" customWidth="1"/>
    <col min="12040" max="12040" width="14.140625" style="58" bestFit="1" customWidth="1"/>
    <col min="12041" max="12282" width="9.140625" style="58"/>
    <col min="12283" max="12283" width="61.140625" style="58" customWidth="1"/>
    <col min="12284" max="12284" width="17.85546875" style="58" customWidth="1"/>
    <col min="12285" max="12294" width="14.140625" style="58" customWidth="1"/>
    <col min="12295" max="12295" width="13.28515625" style="58" bestFit="1" customWidth="1"/>
    <col min="12296" max="12296" width="14.140625" style="58" bestFit="1" customWidth="1"/>
    <col min="12297" max="12538" width="9.140625" style="58"/>
    <col min="12539" max="12539" width="61.140625" style="58" customWidth="1"/>
    <col min="12540" max="12540" width="17.85546875" style="58" customWidth="1"/>
    <col min="12541" max="12550" width="14.140625" style="58" customWidth="1"/>
    <col min="12551" max="12551" width="13.28515625" style="58" bestFit="1" customWidth="1"/>
    <col min="12552" max="12552" width="14.140625" style="58" bestFit="1" customWidth="1"/>
    <col min="12553" max="12794" width="9.140625" style="58"/>
    <col min="12795" max="12795" width="61.140625" style="58" customWidth="1"/>
    <col min="12796" max="12796" width="17.85546875" style="58" customWidth="1"/>
    <col min="12797" max="12806" width="14.140625" style="58" customWidth="1"/>
    <col min="12807" max="12807" width="13.28515625" style="58" bestFit="1" customWidth="1"/>
    <col min="12808" max="12808" width="14.140625" style="58" bestFit="1" customWidth="1"/>
    <col min="12809" max="13050" width="9.140625" style="58"/>
    <col min="13051" max="13051" width="61.140625" style="58" customWidth="1"/>
    <col min="13052" max="13052" width="17.85546875" style="58" customWidth="1"/>
    <col min="13053" max="13062" width="14.140625" style="58" customWidth="1"/>
    <col min="13063" max="13063" width="13.28515625" style="58" bestFit="1" customWidth="1"/>
    <col min="13064" max="13064" width="14.140625" style="58" bestFit="1" customWidth="1"/>
    <col min="13065" max="13306" width="9.140625" style="58"/>
    <col min="13307" max="13307" width="61.140625" style="58" customWidth="1"/>
    <col min="13308" max="13308" width="17.85546875" style="58" customWidth="1"/>
    <col min="13309" max="13318" width="14.140625" style="58" customWidth="1"/>
    <col min="13319" max="13319" width="13.28515625" style="58" bestFit="1" customWidth="1"/>
    <col min="13320" max="13320" width="14.140625" style="58" bestFit="1" customWidth="1"/>
    <col min="13321" max="13562" width="9.140625" style="58"/>
    <col min="13563" max="13563" width="61.140625" style="58" customWidth="1"/>
    <col min="13564" max="13564" width="17.85546875" style="58" customWidth="1"/>
    <col min="13565" max="13574" width="14.140625" style="58" customWidth="1"/>
    <col min="13575" max="13575" width="13.28515625" style="58" bestFit="1" customWidth="1"/>
    <col min="13576" max="13576" width="14.140625" style="58" bestFit="1" customWidth="1"/>
    <col min="13577" max="13818" width="9.140625" style="58"/>
    <col min="13819" max="13819" width="61.140625" style="58" customWidth="1"/>
    <col min="13820" max="13820" width="17.85546875" style="58" customWidth="1"/>
    <col min="13821" max="13830" width="14.140625" style="58" customWidth="1"/>
    <col min="13831" max="13831" width="13.28515625" style="58" bestFit="1" customWidth="1"/>
    <col min="13832" max="13832" width="14.140625" style="58" bestFit="1" customWidth="1"/>
    <col min="13833" max="14074" width="9.140625" style="58"/>
    <col min="14075" max="14075" width="61.140625" style="58" customWidth="1"/>
    <col min="14076" max="14076" width="17.85546875" style="58" customWidth="1"/>
    <col min="14077" max="14086" width="14.140625" style="58" customWidth="1"/>
    <col min="14087" max="14087" width="13.28515625" style="58" bestFit="1" customWidth="1"/>
    <col min="14088" max="14088" width="14.140625" style="58" bestFit="1" customWidth="1"/>
    <col min="14089" max="14330" width="9.140625" style="58"/>
    <col min="14331" max="14331" width="61.140625" style="58" customWidth="1"/>
    <col min="14332" max="14332" width="17.85546875" style="58" customWidth="1"/>
    <col min="14333" max="14342" width="14.140625" style="58" customWidth="1"/>
    <col min="14343" max="14343" width="13.28515625" style="58" bestFit="1" customWidth="1"/>
    <col min="14344" max="14344" width="14.140625" style="58" bestFit="1" customWidth="1"/>
    <col min="14345" max="14586" width="9.140625" style="58"/>
    <col min="14587" max="14587" width="61.140625" style="58" customWidth="1"/>
    <col min="14588" max="14588" width="17.85546875" style="58" customWidth="1"/>
    <col min="14589" max="14598" width="14.140625" style="58" customWidth="1"/>
    <col min="14599" max="14599" width="13.28515625" style="58" bestFit="1" customWidth="1"/>
    <col min="14600" max="14600" width="14.140625" style="58" bestFit="1" customWidth="1"/>
    <col min="14601" max="14842" width="9.140625" style="58"/>
    <col min="14843" max="14843" width="61.140625" style="58" customWidth="1"/>
    <col min="14844" max="14844" width="17.85546875" style="58" customWidth="1"/>
    <col min="14845" max="14854" width="14.140625" style="58" customWidth="1"/>
    <col min="14855" max="14855" width="13.28515625" style="58" bestFit="1" customWidth="1"/>
    <col min="14856" max="14856" width="14.140625" style="58" bestFit="1" customWidth="1"/>
    <col min="14857" max="15098" width="9.140625" style="58"/>
    <col min="15099" max="15099" width="61.140625" style="58" customWidth="1"/>
    <col min="15100" max="15100" width="17.85546875" style="58" customWidth="1"/>
    <col min="15101" max="15110" width="14.140625" style="58" customWidth="1"/>
    <col min="15111" max="15111" width="13.28515625" style="58" bestFit="1" customWidth="1"/>
    <col min="15112" max="15112" width="14.140625" style="58" bestFit="1" customWidth="1"/>
    <col min="15113" max="15354" width="9.140625" style="58"/>
    <col min="15355" max="15355" width="61.140625" style="58" customWidth="1"/>
    <col min="15356" max="15356" width="17.85546875" style="58" customWidth="1"/>
    <col min="15357" max="15366" width="14.140625" style="58" customWidth="1"/>
    <col min="15367" max="15367" width="13.28515625" style="58" bestFit="1" customWidth="1"/>
    <col min="15368" max="15368" width="14.140625" style="58" bestFit="1" customWidth="1"/>
    <col min="15369" max="15610" width="9.140625" style="58"/>
    <col min="15611" max="15611" width="61.140625" style="58" customWidth="1"/>
    <col min="15612" max="15612" width="17.85546875" style="58" customWidth="1"/>
    <col min="15613" max="15622" width="14.140625" style="58" customWidth="1"/>
    <col min="15623" max="15623" width="13.28515625" style="58" bestFit="1" customWidth="1"/>
    <col min="15624" max="15624" width="14.140625" style="58" bestFit="1" customWidth="1"/>
    <col min="15625" max="15866" width="9.140625" style="58"/>
    <col min="15867" max="15867" width="61.140625" style="58" customWidth="1"/>
    <col min="15868" max="15868" width="17.85546875" style="58" customWidth="1"/>
    <col min="15869" max="15878" width="14.140625" style="58" customWidth="1"/>
    <col min="15879" max="15879" width="13.28515625" style="58" bestFit="1" customWidth="1"/>
    <col min="15880" max="15880" width="14.140625" style="58" bestFit="1" customWidth="1"/>
    <col min="15881" max="16122" width="9.140625" style="58"/>
    <col min="16123" max="16123" width="61.140625" style="58" customWidth="1"/>
    <col min="16124" max="16124" width="17.85546875" style="58" customWidth="1"/>
    <col min="16125" max="16134" width="14.140625" style="58" customWidth="1"/>
    <col min="16135" max="16135" width="13.28515625" style="58" bestFit="1" customWidth="1"/>
    <col min="16136" max="16136" width="14.140625" style="58" bestFit="1" customWidth="1"/>
    <col min="16137" max="16384" width="9.140625" style="58"/>
  </cols>
  <sheetData>
    <row r="1" spans="1:14" ht="59.25" customHeight="1">
      <c r="A1" s="56" t="s">
        <v>329</v>
      </c>
      <c r="B1" s="56" t="s">
        <v>330</v>
      </c>
      <c r="F1" s="56" t="s">
        <v>330</v>
      </c>
      <c r="I1" s="56" t="s">
        <v>330</v>
      </c>
      <c r="J1" s="123" t="s">
        <v>331</v>
      </c>
      <c r="K1" s="123"/>
      <c r="L1" s="123"/>
      <c r="M1" s="123"/>
      <c r="N1" s="123"/>
    </row>
    <row r="2" spans="1:14" ht="63.75" customHeight="1">
      <c r="A2" s="133" t="s">
        <v>332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58"/>
      <c r="N2" s="58"/>
    </row>
    <row r="3" spans="1:14" s="61" customFormat="1">
      <c r="A3" s="59"/>
      <c r="B3" s="59"/>
      <c r="C3" s="60"/>
      <c r="F3" s="59"/>
      <c r="G3" s="60"/>
      <c r="I3" s="59"/>
      <c r="J3" s="60"/>
      <c r="L3" s="59"/>
      <c r="M3" s="60"/>
      <c r="N3" s="62" t="s">
        <v>333</v>
      </c>
    </row>
    <row r="4" spans="1:14" s="61" customFormat="1" ht="56.25" customHeight="1">
      <c r="A4" s="134" t="s">
        <v>334</v>
      </c>
      <c r="B4" s="134" t="s">
        <v>335</v>
      </c>
      <c r="C4" s="129"/>
      <c r="D4" s="129"/>
      <c r="E4" s="134" t="s">
        <v>336</v>
      </c>
      <c r="F4" s="134" t="s">
        <v>337</v>
      </c>
      <c r="G4" s="129"/>
      <c r="H4" s="129"/>
      <c r="I4" s="134" t="s">
        <v>315</v>
      </c>
      <c r="J4" s="129"/>
      <c r="K4" s="129"/>
      <c r="L4" s="134" t="s">
        <v>327</v>
      </c>
      <c r="M4" s="129"/>
      <c r="N4" s="129"/>
    </row>
    <row r="5" spans="1:14" s="63" customFormat="1" ht="18" customHeight="1">
      <c r="A5" s="134"/>
      <c r="B5" s="131" t="s">
        <v>338</v>
      </c>
      <c r="C5" s="129" t="s">
        <v>342</v>
      </c>
      <c r="D5" s="129"/>
      <c r="E5" s="134"/>
      <c r="F5" s="131" t="s">
        <v>338</v>
      </c>
      <c r="G5" s="129" t="s">
        <v>342</v>
      </c>
      <c r="H5" s="129"/>
      <c r="I5" s="131" t="s">
        <v>338</v>
      </c>
      <c r="J5" s="129" t="s">
        <v>342</v>
      </c>
      <c r="K5" s="129"/>
      <c r="L5" s="131" t="s">
        <v>338</v>
      </c>
      <c r="M5" s="129" t="s">
        <v>342</v>
      </c>
      <c r="N5" s="129"/>
    </row>
    <row r="6" spans="1:14" s="63" customFormat="1" ht="63">
      <c r="A6" s="134"/>
      <c r="B6" s="132"/>
      <c r="C6" s="64" t="s">
        <v>339</v>
      </c>
      <c r="D6" s="64" t="s">
        <v>340</v>
      </c>
      <c r="E6" s="134"/>
      <c r="F6" s="132"/>
      <c r="G6" s="64" t="s">
        <v>339</v>
      </c>
      <c r="H6" s="64" t="s">
        <v>340</v>
      </c>
      <c r="I6" s="132"/>
      <c r="J6" s="64" t="s">
        <v>339</v>
      </c>
      <c r="K6" s="64" t="s">
        <v>340</v>
      </c>
      <c r="L6" s="132"/>
      <c r="M6" s="64" t="s">
        <v>339</v>
      </c>
      <c r="N6" s="64" t="s">
        <v>340</v>
      </c>
    </row>
    <row r="7" spans="1:14" s="63" customFormat="1" ht="18.75" customHeight="1">
      <c r="A7" s="65" t="s">
        <v>341</v>
      </c>
      <c r="B7" s="72">
        <v>232.9</v>
      </c>
      <c r="C7" s="73">
        <v>230.5</v>
      </c>
      <c r="D7" s="73">
        <v>2.4</v>
      </c>
      <c r="E7" s="73">
        <v>232.9</v>
      </c>
      <c r="F7" s="72">
        <v>32</v>
      </c>
      <c r="G7" s="73">
        <v>31.7</v>
      </c>
      <c r="H7" s="73">
        <v>0.3</v>
      </c>
      <c r="I7" s="72">
        <v>0</v>
      </c>
      <c r="J7" s="73">
        <v>0</v>
      </c>
      <c r="K7" s="73">
        <v>0</v>
      </c>
      <c r="L7" s="72">
        <v>0</v>
      </c>
      <c r="M7" s="66"/>
      <c r="N7" s="66"/>
    </row>
    <row r="8" spans="1:14" s="63" customFormat="1" ht="18.75" customHeight="1">
      <c r="A8" s="67" t="s">
        <v>342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</row>
    <row r="9" spans="1:14" s="70" customFormat="1" ht="15.75" customHeight="1">
      <c r="A9" s="130" t="s">
        <v>343</v>
      </c>
      <c r="B9" s="130"/>
      <c r="C9" s="130"/>
      <c r="D9" s="130"/>
      <c r="E9" s="130"/>
      <c r="F9" s="130"/>
      <c r="G9" s="130"/>
      <c r="H9" s="130"/>
      <c r="I9" s="69"/>
      <c r="J9" s="69"/>
      <c r="K9" s="69"/>
      <c r="L9" s="69"/>
      <c r="M9" s="69"/>
      <c r="N9" s="69"/>
    </row>
    <row r="10" spans="1:14" s="63" customFormat="1" ht="18">
      <c r="A10" s="71"/>
      <c r="B10" s="72"/>
      <c r="C10" s="73"/>
      <c r="D10" s="73"/>
      <c r="E10" s="73"/>
      <c r="F10" s="72"/>
      <c r="G10" s="73"/>
      <c r="H10" s="73"/>
      <c r="I10" s="72"/>
      <c r="J10" s="73"/>
      <c r="K10" s="73"/>
      <c r="L10" s="72"/>
      <c r="M10" s="73"/>
      <c r="N10" s="73"/>
    </row>
    <row r="11" spans="1:14" s="63" customFormat="1" ht="18">
      <c r="A11" s="71"/>
      <c r="B11" s="72"/>
      <c r="C11" s="73"/>
      <c r="D11" s="73"/>
      <c r="E11" s="73"/>
      <c r="F11" s="72"/>
      <c r="G11" s="73"/>
      <c r="H11" s="73"/>
      <c r="I11" s="72"/>
      <c r="J11" s="73"/>
      <c r="K11" s="73"/>
      <c r="L11" s="72"/>
      <c r="M11" s="73"/>
      <c r="N11" s="73"/>
    </row>
    <row r="12" spans="1:14" s="63" customFormat="1" ht="18">
      <c r="A12" s="71"/>
      <c r="B12" s="72"/>
      <c r="C12" s="73"/>
      <c r="D12" s="73"/>
      <c r="E12" s="73"/>
      <c r="F12" s="72"/>
      <c r="G12" s="73"/>
      <c r="H12" s="73"/>
      <c r="I12" s="72"/>
      <c r="J12" s="73"/>
      <c r="K12" s="73"/>
      <c r="L12" s="72"/>
      <c r="M12" s="73"/>
      <c r="N12" s="73"/>
    </row>
    <row r="13" spans="1:14" s="63" customFormat="1" ht="18">
      <c r="A13" s="71"/>
      <c r="B13" s="72"/>
      <c r="C13" s="73"/>
      <c r="D13" s="73"/>
      <c r="E13" s="73"/>
      <c r="F13" s="72"/>
      <c r="G13" s="73"/>
      <c r="H13" s="73"/>
      <c r="I13" s="72"/>
      <c r="J13" s="73"/>
      <c r="K13" s="73"/>
      <c r="L13" s="72"/>
      <c r="M13" s="73"/>
      <c r="N13" s="73"/>
    </row>
    <row r="14" spans="1:14" s="63" customFormat="1" ht="18">
      <c r="A14" s="74" t="s">
        <v>344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</row>
    <row r="15" spans="1:14" s="63" customFormat="1" ht="18">
      <c r="A15" s="130" t="s">
        <v>345</v>
      </c>
      <c r="B15" s="130"/>
      <c r="C15" s="130"/>
      <c r="D15" s="130"/>
      <c r="E15" s="130"/>
      <c r="F15" s="130"/>
      <c r="G15" s="130"/>
      <c r="H15" s="130"/>
      <c r="I15" s="75"/>
      <c r="J15" s="75"/>
      <c r="K15" s="75"/>
      <c r="L15" s="75"/>
      <c r="M15" s="75"/>
      <c r="N15" s="75"/>
    </row>
    <row r="16" spans="1:14" s="63" customFormat="1" ht="18">
      <c r="A16" s="71"/>
      <c r="B16" s="72"/>
      <c r="C16" s="73"/>
      <c r="D16" s="73"/>
      <c r="E16" s="73"/>
      <c r="F16" s="72"/>
      <c r="G16" s="73"/>
      <c r="H16" s="73"/>
      <c r="I16" s="72"/>
      <c r="J16" s="73"/>
      <c r="K16" s="73"/>
      <c r="L16" s="72"/>
      <c r="M16" s="73"/>
      <c r="N16" s="73"/>
    </row>
    <row r="17" spans="1:14" s="63" customFormat="1" ht="18">
      <c r="A17" s="71"/>
      <c r="B17" s="72"/>
      <c r="C17" s="73"/>
      <c r="D17" s="73"/>
      <c r="E17" s="73"/>
      <c r="F17" s="72"/>
      <c r="G17" s="73"/>
      <c r="H17" s="73"/>
      <c r="I17" s="72"/>
      <c r="J17" s="73"/>
      <c r="K17" s="73"/>
      <c r="L17" s="72"/>
      <c r="M17" s="73"/>
      <c r="N17" s="73"/>
    </row>
    <row r="18" spans="1:14" s="63" customFormat="1" ht="18">
      <c r="A18" s="74" t="s">
        <v>344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</row>
    <row r="19" spans="1:14" s="70" customFormat="1" ht="18.75">
      <c r="A19" s="130" t="s">
        <v>346</v>
      </c>
      <c r="B19" s="130"/>
      <c r="C19" s="130"/>
      <c r="D19" s="130"/>
      <c r="E19" s="130"/>
      <c r="F19" s="130"/>
      <c r="G19" s="130"/>
      <c r="H19" s="130"/>
      <c r="I19" s="69"/>
      <c r="J19" s="69"/>
      <c r="K19" s="69"/>
      <c r="L19" s="69"/>
      <c r="M19" s="69"/>
      <c r="N19" s="69"/>
    </row>
    <row r="20" spans="1:14" s="76" customFormat="1" ht="18">
      <c r="A20" s="71"/>
      <c r="B20" s="72"/>
      <c r="C20" s="73"/>
      <c r="D20" s="73"/>
      <c r="E20" s="73"/>
      <c r="F20" s="72"/>
      <c r="G20" s="73"/>
      <c r="H20" s="73"/>
      <c r="I20" s="72"/>
      <c r="J20" s="73"/>
      <c r="K20" s="73"/>
      <c r="L20" s="72"/>
      <c r="M20" s="73"/>
      <c r="N20" s="73"/>
    </row>
    <row r="21" spans="1:14" s="76" customFormat="1" ht="18">
      <c r="A21" s="71"/>
      <c r="B21" s="72"/>
      <c r="C21" s="73"/>
      <c r="D21" s="73"/>
      <c r="E21" s="73"/>
      <c r="F21" s="72"/>
      <c r="G21" s="73"/>
      <c r="H21" s="73"/>
      <c r="I21" s="72"/>
      <c r="J21" s="73"/>
      <c r="K21" s="73"/>
      <c r="L21" s="72"/>
      <c r="M21" s="73"/>
      <c r="N21" s="73"/>
    </row>
    <row r="22" spans="1:14" s="76" customFormat="1" ht="18">
      <c r="A22" s="71"/>
      <c r="B22" s="72"/>
      <c r="C22" s="73"/>
      <c r="D22" s="73"/>
      <c r="E22" s="73"/>
      <c r="F22" s="72"/>
      <c r="G22" s="73"/>
      <c r="H22" s="73"/>
      <c r="I22" s="72"/>
      <c r="J22" s="73"/>
      <c r="K22" s="73"/>
      <c r="L22" s="72"/>
      <c r="M22" s="73"/>
      <c r="N22" s="73"/>
    </row>
    <row r="23" spans="1:14" s="63" customFormat="1" ht="18">
      <c r="A23" s="74" t="s">
        <v>344</v>
      </c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</row>
    <row r="24" spans="1:14" s="70" customFormat="1" ht="18.75">
      <c r="A24" s="130" t="s">
        <v>347</v>
      </c>
      <c r="B24" s="130"/>
      <c r="C24" s="130"/>
      <c r="D24" s="130"/>
      <c r="E24" s="130"/>
      <c r="F24" s="130"/>
      <c r="G24" s="130"/>
      <c r="H24" s="130"/>
      <c r="I24" s="69"/>
      <c r="J24" s="69"/>
      <c r="K24" s="69"/>
      <c r="L24" s="69"/>
      <c r="M24" s="69"/>
      <c r="N24" s="69"/>
    </row>
    <row r="25" spans="1:14" s="78" customFormat="1" ht="63">
      <c r="A25" s="109" t="s">
        <v>366</v>
      </c>
      <c r="B25" s="72">
        <v>232.9</v>
      </c>
      <c r="C25" s="73">
        <v>230.5</v>
      </c>
      <c r="D25" s="73">
        <v>2.4</v>
      </c>
      <c r="E25" s="73">
        <v>232.9</v>
      </c>
      <c r="F25" s="72">
        <v>0</v>
      </c>
      <c r="G25" s="73">
        <v>0</v>
      </c>
      <c r="H25" s="73">
        <v>0</v>
      </c>
      <c r="I25" s="72">
        <v>0</v>
      </c>
      <c r="J25" s="73">
        <v>0</v>
      </c>
      <c r="K25" s="73">
        <v>0</v>
      </c>
      <c r="L25" s="72">
        <v>0</v>
      </c>
      <c r="M25" s="73">
        <v>0</v>
      </c>
      <c r="N25" s="73">
        <v>0</v>
      </c>
    </row>
    <row r="26" spans="1:14" s="78" customFormat="1" ht="31.5">
      <c r="A26" s="135" t="s">
        <v>372</v>
      </c>
      <c r="B26" s="72"/>
      <c r="C26" s="73"/>
      <c r="D26" s="73"/>
      <c r="E26" s="73"/>
      <c r="F26" s="72">
        <v>34</v>
      </c>
      <c r="G26" s="73">
        <v>31.7</v>
      </c>
      <c r="H26" s="73">
        <v>2.2999999999999998</v>
      </c>
      <c r="I26" s="72"/>
      <c r="J26" s="73"/>
      <c r="K26" s="73"/>
      <c r="L26" s="72"/>
      <c r="M26" s="73"/>
      <c r="N26" s="73"/>
    </row>
    <row r="27" spans="1:14" s="78" customFormat="1">
      <c r="A27" s="77"/>
      <c r="B27" s="72"/>
      <c r="C27" s="73"/>
      <c r="D27" s="73"/>
      <c r="E27" s="73"/>
      <c r="F27" s="72"/>
      <c r="G27" s="73"/>
      <c r="H27" s="73"/>
      <c r="I27" s="72"/>
      <c r="J27" s="73"/>
      <c r="K27" s="73"/>
      <c r="L27" s="72"/>
      <c r="M27" s="73"/>
      <c r="N27" s="73"/>
    </row>
    <row r="28" spans="1:14" s="78" customFormat="1">
      <c r="A28" s="77"/>
      <c r="B28" s="72"/>
      <c r="C28" s="73"/>
      <c r="D28" s="73"/>
      <c r="E28" s="73"/>
      <c r="F28" s="72"/>
      <c r="G28" s="73"/>
      <c r="H28" s="73"/>
      <c r="I28" s="72"/>
      <c r="J28" s="73"/>
      <c r="K28" s="73"/>
      <c r="L28" s="72"/>
      <c r="M28" s="73"/>
      <c r="N28" s="73"/>
    </row>
    <row r="29" spans="1:14" s="78" customFormat="1">
      <c r="A29" s="77"/>
      <c r="B29" s="72"/>
      <c r="C29" s="73"/>
      <c r="D29" s="73"/>
      <c r="E29" s="73"/>
      <c r="F29" s="72"/>
      <c r="G29" s="73"/>
      <c r="H29" s="73"/>
      <c r="I29" s="72"/>
      <c r="J29" s="73"/>
      <c r="K29" s="73"/>
      <c r="L29" s="72"/>
      <c r="M29" s="73"/>
      <c r="N29" s="73"/>
    </row>
    <row r="30" spans="1:14" s="78" customFormat="1">
      <c r="A30" s="77"/>
      <c r="B30" s="72"/>
      <c r="C30" s="73"/>
      <c r="D30" s="73"/>
      <c r="E30" s="73"/>
      <c r="F30" s="72"/>
      <c r="G30" s="73"/>
      <c r="H30" s="73"/>
      <c r="I30" s="72"/>
      <c r="J30" s="73"/>
      <c r="K30" s="73"/>
      <c r="L30" s="72"/>
      <c r="M30" s="73"/>
      <c r="N30" s="73"/>
    </row>
    <row r="31" spans="1:14" s="78" customFormat="1">
      <c r="A31" s="77"/>
      <c r="B31" s="72"/>
      <c r="C31" s="73"/>
      <c r="D31" s="73"/>
      <c r="E31" s="73"/>
      <c r="F31" s="72"/>
      <c r="G31" s="73"/>
      <c r="H31" s="73"/>
      <c r="I31" s="72"/>
      <c r="J31" s="73"/>
      <c r="K31" s="73"/>
      <c r="L31" s="72"/>
      <c r="M31" s="73"/>
      <c r="N31" s="73"/>
    </row>
    <row r="32" spans="1:14" s="78" customFormat="1">
      <c r="A32" s="77"/>
      <c r="B32" s="72"/>
      <c r="C32" s="73"/>
      <c r="D32" s="73"/>
      <c r="E32" s="73"/>
      <c r="F32" s="72"/>
      <c r="G32" s="73"/>
      <c r="H32" s="73"/>
      <c r="I32" s="72"/>
      <c r="J32" s="73"/>
      <c r="K32" s="73"/>
      <c r="L32" s="72"/>
      <c r="M32" s="73"/>
      <c r="N32" s="73"/>
    </row>
    <row r="33" spans="1:14" s="78" customFormat="1">
      <c r="A33" s="77"/>
      <c r="B33" s="72"/>
      <c r="C33" s="73"/>
      <c r="D33" s="73"/>
      <c r="E33" s="73"/>
      <c r="F33" s="72"/>
      <c r="G33" s="73"/>
      <c r="H33" s="73"/>
      <c r="I33" s="72"/>
      <c r="J33" s="73"/>
      <c r="K33" s="73"/>
      <c r="L33" s="72"/>
      <c r="M33" s="73"/>
      <c r="N33" s="73"/>
    </row>
    <row r="34" spans="1:14" s="78" customFormat="1" ht="18.75" customHeight="1">
      <c r="A34" s="74" t="s">
        <v>344</v>
      </c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</row>
    <row r="35" spans="1:14" ht="88.5" customHeight="1">
      <c r="A35" s="80" t="s">
        <v>348</v>
      </c>
      <c r="B35" s="72">
        <v>232.9</v>
      </c>
      <c r="C35" s="73">
        <v>230.5</v>
      </c>
      <c r="D35" s="73">
        <v>2.4</v>
      </c>
      <c r="E35" s="73">
        <v>232.9</v>
      </c>
      <c r="F35" s="73">
        <v>34</v>
      </c>
      <c r="G35" s="73">
        <v>31.7</v>
      </c>
      <c r="H35" s="73">
        <v>2.2999999999999998</v>
      </c>
      <c r="I35" s="72">
        <v>0</v>
      </c>
      <c r="J35" s="73">
        <v>0</v>
      </c>
      <c r="K35" s="73">
        <v>0</v>
      </c>
      <c r="L35" s="72">
        <v>0</v>
      </c>
      <c r="M35" s="73">
        <v>0</v>
      </c>
      <c r="N35" s="73">
        <v>0</v>
      </c>
    </row>
    <row r="36" spans="1:14" ht="30" customHeight="1">
      <c r="A36" s="79"/>
      <c r="B36" s="59"/>
      <c r="C36" s="60"/>
      <c r="D36" s="60"/>
      <c r="E36" s="60"/>
      <c r="F36" s="59"/>
      <c r="G36" s="60"/>
      <c r="H36" s="60"/>
      <c r="I36" s="59"/>
      <c r="J36" s="60"/>
      <c r="K36" s="60"/>
      <c r="L36" s="59"/>
      <c r="M36" s="60"/>
      <c r="N36" s="60"/>
    </row>
    <row r="37" spans="1:14">
      <c r="A37" s="128" t="s">
        <v>349</v>
      </c>
      <c r="B37" s="128"/>
      <c r="F37" s="57"/>
      <c r="I37" s="57"/>
      <c r="L37" s="57"/>
    </row>
  </sheetData>
  <mergeCells count="21">
    <mergeCell ref="J1:N1"/>
    <mergeCell ref="A2:L2"/>
    <mergeCell ref="A4:A6"/>
    <mergeCell ref="B4:D4"/>
    <mergeCell ref="E4:E6"/>
    <mergeCell ref="F4:H4"/>
    <mergeCell ref="I4:K4"/>
    <mergeCell ref="L4:N4"/>
    <mergeCell ref="C5:D5"/>
    <mergeCell ref="G5:H5"/>
    <mergeCell ref="A37:B37"/>
    <mergeCell ref="J5:K5"/>
    <mergeCell ref="M5:N5"/>
    <mergeCell ref="A9:H9"/>
    <mergeCell ref="A15:H15"/>
    <mergeCell ref="A19:H19"/>
    <mergeCell ref="A24:H24"/>
    <mergeCell ref="B5:B6"/>
    <mergeCell ref="F5:F6"/>
    <mergeCell ref="I5:I6"/>
    <mergeCell ref="L5:L6"/>
  </mergeCells>
  <printOptions horizontalCentered="1"/>
  <pageMargins left="0" right="0" top="0" bottom="0" header="0" footer="0"/>
  <pageSetup paperSize="9" scale="64" orientation="landscape" r:id="rId1"/>
  <headerFooter>
    <oddFooter>&amp;R&amp;P+6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 1.2</vt:lpstr>
      <vt:lpstr>прил. 1.4</vt:lpstr>
      <vt:lpstr>'прил. 1.2'!Заголовки_для_печати</vt:lpstr>
      <vt:lpstr>'прил. 1.4'!Область_печати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Углерод</cp:lastModifiedBy>
  <cp:lastPrinted>2019-10-14T15:49:34Z</cp:lastPrinted>
  <dcterms:created xsi:type="dcterms:W3CDTF">2014-10-16T10:39:44Z</dcterms:created>
  <dcterms:modified xsi:type="dcterms:W3CDTF">2019-11-13T13:38:44Z</dcterms:modified>
</cp:coreProperties>
</file>