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75" windowWidth="28755" windowHeight="1260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D67" i="1"/>
  <c r="F67"/>
  <c r="E67"/>
  <c r="D43"/>
  <c r="F63" l="1"/>
  <c r="E66"/>
  <c r="E65" s="1"/>
  <c r="D21"/>
  <c r="E43" l="1"/>
  <c r="E21"/>
  <c r="D35" l="1"/>
  <c r="F66" l="1"/>
  <c r="F65" s="1"/>
  <c r="F58"/>
  <c r="D58"/>
  <c r="E58"/>
  <c r="E36" l="1"/>
  <c r="F36" l="1"/>
  <c r="F42"/>
  <c r="E42"/>
  <c r="F31"/>
  <c r="F29"/>
  <c r="F27"/>
  <c r="F25"/>
  <c r="D29"/>
  <c r="E29"/>
  <c r="E27"/>
  <c r="D27"/>
  <c r="E25"/>
  <c r="F50"/>
  <c r="D50"/>
  <c r="E50"/>
  <c r="E63"/>
  <c r="E60" s="1"/>
  <c r="D63"/>
  <c r="D60" s="1"/>
  <c r="F60"/>
  <c r="F46"/>
  <c r="F45" s="1"/>
  <c r="F44" s="1"/>
  <c r="E46"/>
  <c r="D46"/>
  <c r="D45" s="1"/>
  <c r="D44" s="1"/>
  <c r="F48"/>
  <c r="E48"/>
  <c r="D48"/>
  <c r="F20"/>
  <c r="F19" s="1"/>
  <c r="E20"/>
  <c r="E19" s="1"/>
  <c r="F55"/>
  <c r="F54" s="1"/>
  <c r="E55"/>
  <c r="E54" s="1"/>
  <c r="D55"/>
  <c r="D54" s="1"/>
  <c r="F34"/>
  <c r="E34"/>
  <c r="D36"/>
  <c r="F40"/>
  <c r="F39" s="1"/>
  <c r="E40"/>
  <c r="E31"/>
  <c r="D31"/>
  <c r="D20"/>
  <c r="D19" s="1"/>
  <c r="D34"/>
  <c r="D42"/>
  <c r="D66"/>
  <c r="D65" s="1"/>
  <c r="E45" l="1"/>
  <c r="E44" s="1"/>
  <c r="F53"/>
  <c r="F52" s="1"/>
  <c r="D53"/>
  <c r="D52" s="1"/>
  <c r="E39"/>
  <c r="E33" s="1"/>
  <c r="F24"/>
  <c r="F23" s="1"/>
  <c r="E24"/>
  <c r="E23" s="1"/>
  <c r="D39"/>
  <c r="D33" s="1"/>
  <c r="E53"/>
  <c r="E52" s="1"/>
  <c r="F33"/>
  <c r="D24"/>
  <c r="D23" s="1"/>
  <c r="D18" l="1"/>
  <c r="D68" s="1"/>
  <c r="F18"/>
  <c r="F68" s="1"/>
  <c r="E18"/>
  <c r="E68" s="1"/>
</calcChain>
</file>

<file path=xl/sharedStrings.xml><?xml version="1.0" encoding="utf-8"?>
<sst xmlns="http://schemas.openxmlformats.org/spreadsheetml/2006/main" count="116" uniqueCount="114">
  <si>
    <t>Код БК РФ</t>
  </si>
  <si>
    <t>Наименование статьи доходов</t>
  </si>
  <si>
    <t>2024 год</t>
  </si>
  <si>
    <t>1 00 00000 00 0000 000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</si>
  <si>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</si>
  <si>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</si>
  <si>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</si>
  <si>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</si>
  <si>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</si>
  <si>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1 01 02010 01 0000 110</t>
  </si>
  <si>
    <t>1 01 02030 01 0000 110</t>
  </si>
  <si>
    <t>1 03 00000 00 0000 000</t>
  </si>
  <si>
    <t>НАЛОГИ НА ТОВАРЫ (РАБОТЫ,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</si>
  <si>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</si>
  <si>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</si>
  <si>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>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</si>
  <si>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</si>
  <si>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1 03 02231 01 0000 110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</si>
  <si>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</si>
  <si>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</si>
  <si>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</si>
  <si>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1 03 02241 01 0000 110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</si>
  <si>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</si>
  <si>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</si>
  <si>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</si>
  <si>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1 03 02251 01 0000 110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</si>
  <si>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</si>
  <si>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</si>
  <si>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</si>
  <si>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1 03 02261 01 0000 110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</si>
  <si>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</si>
  <si>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1 06 00000 00 0000 000</t>
  </si>
  <si>
    <t>НАЛОГИ НА ИМУЩЕСТВО</t>
  </si>
  <si>
    <t>1 06 01000 00 0000 110</t>
  </si>
  <si>
    <t>Налог на имущество физических лиц</t>
  </si>
  <si>
    <t>1 06 01030 13 0000 110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</si>
  <si>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 поселений</t>
  </si>
  <si>
    <t>1 06 04000 02 0000 110</t>
  </si>
  <si>
    <t>Транспортный налог</t>
  </si>
  <si>
    <t>1 06 04011 02 0000 110</t>
  </si>
  <si>
    <t>Транспортный налог с организаций</t>
  </si>
  <si>
    <t>1 06 04012 02 0000 110</t>
  </si>
  <si>
    <t>Транспортный налог с физических лиц</t>
  </si>
  <si>
    <t>1 06 06000 00 0000 110</t>
  </si>
  <si>
    <t>Земельный налог</t>
  </si>
  <si>
    <t>1 06 06030 00 0000 110</t>
  </si>
  <si>
    <t>Земельный налог с организаций</t>
  </si>
  <si>
    <t>1 06 06033 13 0000 110</t>
  </si>
  <si>
    <t>Земельный налог с организаций, обладающих земельным участком, расположенным в границах городских поселений</t>
  </si>
  <si>
    <t>1 06 06040 00 0000 110</t>
  </si>
  <si>
    <t>Земельный налог с физических лиц</t>
  </si>
  <si>
    <t>1 06 06043 13 0000 110</t>
  </si>
  <si>
    <t>Земельный налог с физических лиц, обладающих земельным участком, расположенным в границах городских поселений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</si>
  <si>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</si>
  <si>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</si>
  <si>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</si>
  <si>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</si>
  <si>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</si>
  <si>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</si>
  <si>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1 11 05013 13 0000 120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</si>
  <si>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</si>
  <si>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1 11 05070 00 0000 120</t>
  </si>
  <si>
    <t>Доходы  от  сдачи  в  аренду  имущества, составляющего государственную (муниципальную)  казну  (за  исключением земельных участков)</t>
  </si>
  <si>
    <t>1 11 05075 13 0000 120</t>
  </si>
  <si>
    <t>Доходы  от  сдачи  в  аренду  имущества, составляющего   казну городских поселений    (за исключением земельных участков)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</si>
  <si>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</si>
  <si>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</si>
  <si>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</si>
  <si>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</si>
  <si>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2 02 10000 00 0000 150</t>
  </si>
  <si>
    <r>
      <t>Дотации бюджетам бюджетной системы Российской Федерации</t>
    </r>
    <r>
      <rPr>
        <sz val="11"/>
        <color theme="1"/>
        <rFont val="Times New Roman"/>
        <family val="1"/>
        <charset val="204"/>
      </rPr>
      <t xml:space="preserve"> </t>
    </r>
  </si>
  <si>
    <t>2 02 15001 00 0000 150</t>
  </si>
  <si>
    <t>Дотации на выравнивание бюджетной обеспеченности</t>
  </si>
  <si>
    <t>2 02 15001 13 0000 150</t>
  </si>
  <si>
    <t>Дотации бюджетам городских поселений на выравнивание бюджетной обеспеченности из бюджета субъекта Российской Федерации</t>
  </si>
  <si>
    <t>2 02 30000 00 0000 150</t>
  </si>
  <si>
    <t xml:space="preserve">Субвенции бюджетам бюджетной системы Российской Федерации </t>
  </si>
  <si>
    <t>2 02 30024 00 0000 150</t>
  </si>
  <si>
    <t>Субвенции местным бюджетам на выполнение передаваемых полномочий субъектов Российской Федерации</t>
  </si>
  <si>
    <t>2 02 30024 13 0000 150</t>
  </si>
  <si>
    <t>Субвенции бюджетам городских  поселений на выполнение передаваемых полномочий субъектов Российской Федерации</t>
  </si>
  <si>
    <t>2 02 35118 00 0000 150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</si>
  <si>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</si>
  <si>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2 02 35118 13 0000 150</t>
  </si>
  <si>
    <t>Субвенции бюджетам городских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</si>
  <si>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2 02 40000 00 0000 150</t>
  </si>
  <si>
    <t>Иные межбюджетные трансферты</t>
  </si>
  <si>
    <t>2 02 49999 00 0000 150</t>
  </si>
  <si>
    <t>Прочие межбюджетные трансферты, передаваемые бюджетам</t>
  </si>
  <si>
    <t>2 02 49999 13 0000 150</t>
  </si>
  <si>
    <t>Прочие межбюджетные трансферты, передаваемые бюджетам городских поселений</t>
  </si>
  <si>
    <t>Всего доходов</t>
  </si>
  <si>
    <t>Приложение 1</t>
  </si>
  <si>
    <t>к решению Собрания депутатов Углеродовского городского поселения</t>
  </si>
  <si>
    <t>Плата, поступившая в рамках договора за предоставление права на размещение и эксплуатации нестационнарного торгового объета, установку и эксплуатацию рекламных конструкций на землях или земельных участках, находящихся в собственности городских поселений,  и на землях или земельных участках, государственная собственность на которые не  разграничена</t>
  </si>
  <si>
    <t>1 11 09080 00 0000 120</t>
  </si>
  <si>
    <t>1 11 09080 13 0000 120</t>
  </si>
  <si>
    <t>2025 год</t>
  </si>
  <si>
    <t>Красносулинского района на 2024 год и на плановый 2025 и 2026 годов"</t>
  </si>
  <si>
    <t>Объем поступлений доходов бюджета поселения  на 2024 год</t>
  </si>
  <si>
    <t>и  на  плановый период  2025 и 2026 годов</t>
  </si>
  <si>
    <t>2026 год</t>
  </si>
  <si>
    <t>2 02 15002 00 0000 150</t>
  </si>
  <si>
    <t>2 02 15002 13 0000 150</t>
  </si>
  <si>
    <t>Дотации бюджетам на поддержку мер по обеспечению сбалансированности бюджетов</t>
  </si>
  <si>
    <t>Дотации бюджетам городских поселений на поддержку мер по обеспечению сбалансированности бюджетов</t>
  </si>
  <si>
    <t>от  25.12.2023 № 118 "О бюджете Углеродовского городского поселения</t>
  </si>
  <si>
    <t xml:space="preserve">Углеродовского городского поселения от 25.12.2023 № 118 "О бюджете Углеродовского </t>
  </si>
  <si>
    <t>городского поселения Красносулинского района на 2024 год и на плановый период 2025 и 2026 годов"</t>
  </si>
  <si>
    <t>Проект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</si>
  <si>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</t>
  </si>
  <si>
    <t xml:space="preserve"> 
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</t>
  </si>
  <si>
    <t>к  решения Собрания депутатов Углеродовского городского поселения</t>
  </si>
  <si>
    <t xml:space="preserve">от  27.06.2024 № 138 "О внесении изменений в решение Собрания депутатов </t>
  </si>
</sst>
</file>

<file path=xl/styles.xml><?xml version="1.0" encoding="utf-8"?>
<styleSheet xmlns="http://schemas.openxmlformats.org/spreadsheetml/2006/main">
  <numFmts count="1">
    <numFmt numFmtId="164" formatCode="0.0"/>
  </numFmts>
  <fonts count="1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79">
    <xf numFmtId="0" fontId="0" fillId="0" borderId="0" xfId="0"/>
    <xf numFmtId="0" fontId="2" fillId="0" borderId="1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/>
    </xf>
    <xf numFmtId="0" fontId="2" fillId="0" borderId="3" xfId="0" applyFont="1" applyBorder="1" applyAlignment="1">
      <alignment vertical="top"/>
    </xf>
    <xf numFmtId="0" fontId="3" fillId="0" borderId="4" xfId="0" applyFont="1" applyBorder="1" applyAlignment="1">
      <alignment vertical="top" wrapText="1"/>
    </xf>
    <xf numFmtId="0" fontId="2" fillId="0" borderId="5" xfId="0" applyFont="1" applyBorder="1" applyAlignment="1">
      <alignment horizontal="center" wrapText="1"/>
    </xf>
    <xf numFmtId="0" fontId="4" fillId="0" borderId="3" xfId="0" applyFont="1" applyBorder="1" applyAlignment="1">
      <alignment vertical="top"/>
    </xf>
    <xf numFmtId="0" fontId="5" fillId="0" borderId="4" xfId="0" applyFont="1" applyBorder="1" applyAlignment="1">
      <alignment vertical="top" wrapText="1"/>
    </xf>
    <xf numFmtId="0" fontId="6" fillId="0" borderId="6" xfId="0" applyFont="1" applyBorder="1"/>
    <xf numFmtId="0" fontId="6" fillId="0" borderId="0" xfId="0" applyFont="1"/>
    <xf numFmtId="0" fontId="1" fillId="0" borderId="5" xfId="0" applyFont="1" applyBorder="1" applyAlignment="1">
      <alignment horizontal="center"/>
    </xf>
    <xf numFmtId="0" fontId="1" fillId="0" borderId="1" xfId="0" applyFont="1" applyBorder="1" applyAlignment="1">
      <alignment vertical="top"/>
    </xf>
    <xf numFmtId="0" fontId="6" fillId="0" borderId="2" xfId="0" applyFont="1" applyBorder="1" applyAlignment="1">
      <alignment wrapText="1"/>
    </xf>
    <xf numFmtId="4" fontId="1" fillId="0" borderId="5" xfId="0" applyNumberFormat="1" applyFont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1" fillId="0" borderId="3" xfId="0" applyFont="1" applyBorder="1" applyAlignment="1">
      <alignment vertical="top"/>
    </xf>
    <xf numFmtId="0" fontId="6" fillId="0" borderId="4" xfId="0" applyFont="1" applyBorder="1" applyAlignment="1">
      <alignment wrapText="1"/>
    </xf>
    <xf numFmtId="0" fontId="4" fillId="0" borderId="6" xfId="0" applyFont="1" applyBorder="1" applyAlignment="1">
      <alignment vertical="top"/>
    </xf>
    <xf numFmtId="0" fontId="5" fillId="0" borderId="0" xfId="0" applyFont="1" applyAlignment="1">
      <alignment wrapText="1"/>
    </xf>
    <xf numFmtId="0" fontId="6" fillId="0" borderId="2" xfId="0" applyFont="1" applyBorder="1" applyAlignment="1">
      <alignment vertical="top" wrapText="1"/>
    </xf>
    <xf numFmtId="0" fontId="7" fillId="0" borderId="4" xfId="0" applyFont="1" applyBorder="1" applyAlignment="1">
      <alignment wrapText="1"/>
    </xf>
    <xf numFmtId="0" fontId="7" fillId="0" borderId="4" xfId="0" applyFont="1" applyBorder="1" applyAlignment="1">
      <alignment vertical="top" wrapText="1"/>
    </xf>
    <xf numFmtId="0" fontId="6" fillId="0" borderId="4" xfId="0" applyFont="1" applyBorder="1" applyAlignment="1">
      <alignment vertical="top" wrapText="1"/>
    </xf>
    <xf numFmtId="0" fontId="1" fillId="0" borderId="3" xfId="0" applyFont="1" applyBorder="1"/>
    <xf numFmtId="0" fontId="1" fillId="0" borderId="4" xfId="0" applyFont="1" applyBorder="1" applyAlignment="1">
      <alignment vertical="top"/>
    </xf>
    <xf numFmtId="0" fontId="6" fillId="0" borderId="5" xfId="0" applyFont="1" applyBorder="1" applyAlignment="1">
      <alignment wrapText="1"/>
    </xf>
    <xf numFmtId="4" fontId="2" fillId="0" borderId="5" xfId="0" applyNumberFormat="1" applyFont="1" applyBorder="1" applyAlignment="1">
      <alignment horizontal="center" wrapText="1"/>
    </xf>
    <xf numFmtId="4" fontId="1" fillId="0" borderId="5" xfId="0" applyNumberFormat="1" applyFont="1" applyBorder="1" applyAlignment="1">
      <alignment horizontal="center"/>
    </xf>
    <xf numFmtId="0" fontId="2" fillId="0" borderId="4" xfId="0" applyFont="1" applyBorder="1" applyAlignment="1">
      <alignment vertical="top" wrapText="1"/>
    </xf>
    <xf numFmtId="0" fontId="8" fillId="0" borderId="0" xfId="0" applyFont="1" applyAlignment="1">
      <alignment horizontal="left" vertical="top" wrapText="1" indent="1"/>
    </xf>
    <xf numFmtId="0" fontId="6" fillId="0" borderId="1" xfId="0" applyFont="1" applyBorder="1" applyAlignment="1">
      <alignment vertical="top" wrapText="1"/>
    </xf>
    <xf numFmtId="164" fontId="1" fillId="0" borderId="5" xfId="0" applyNumberFormat="1" applyFont="1" applyBorder="1" applyAlignment="1">
      <alignment horizontal="center" wrapText="1"/>
    </xf>
    <xf numFmtId="164" fontId="1" fillId="0" borderId="5" xfId="0" applyNumberFormat="1" applyFont="1" applyBorder="1" applyAlignment="1">
      <alignment horizontal="center"/>
    </xf>
    <xf numFmtId="164" fontId="4" fillId="0" borderId="5" xfId="0" applyNumberFormat="1" applyFont="1" applyBorder="1" applyAlignment="1">
      <alignment horizontal="center" wrapText="1"/>
    </xf>
    <xf numFmtId="4" fontId="1" fillId="0" borderId="4" xfId="0" applyNumberFormat="1" applyFont="1" applyBorder="1" applyAlignment="1">
      <alignment horizontal="center"/>
    </xf>
    <xf numFmtId="4" fontId="4" fillId="0" borderId="5" xfId="0" applyNumberFormat="1" applyFont="1" applyBorder="1" applyAlignment="1">
      <alignment horizontal="center" wrapText="1"/>
    </xf>
    <xf numFmtId="0" fontId="6" fillId="0" borderId="0" xfId="0" applyFont="1" applyAlignment="1">
      <alignment horizontal="right"/>
    </xf>
    <xf numFmtId="0" fontId="1" fillId="0" borderId="8" xfId="0" applyFont="1" applyBorder="1" applyAlignment="1">
      <alignment vertical="top"/>
    </xf>
    <xf numFmtId="0" fontId="2" fillId="0" borderId="2" xfId="0" applyFont="1" applyBorder="1" applyAlignment="1">
      <alignment horizontal="center" wrapText="1"/>
    </xf>
    <xf numFmtId="164" fontId="2" fillId="0" borderId="2" xfId="0" applyNumberFormat="1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164" fontId="0" fillId="0" borderId="0" xfId="0" applyNumberFormat="1"/>
    <xf numFmtId="0" fontId="7" fillId="0" borderId="6" xfId="0" applyFont="1" applyBorder="1" applyAlignment="1">
      <alignment vertical="top" wrapText="1"/>
    </xf>
    <xf numFmtId="0" fontId="1" fillId="0" borderId="9" xfId="0" applyFont="1" applyBorder="1" applyAlignment="1">
      <alignment vertical="top"/>
    </xf>
    <xf numFmtId="0" fontId="1" fillId="0" borderId="7" xfId="0" applyFont="1" applyBorder="1" applyAlignment="1">
      <alignment horizontal="center" wrapText="1"/>
    </xf>
    <xf numFmtId="4" fontId="1" fillId="0" borderId="7" xfId="0" applyNumberFormat="1" applyFont="1" applyBorder="1" applyAlignment="1">
      <alignment horizontal="center" wrapText="1"/>
    </xf>
    <xf numFmtId="4" fontId="1" fillId="0" borderId="7" xfId="0" applyNumberFormat="1" applyFont="1" applyBorder="1" applyAlignment="1">
      <alignment horizontal="center"/>
    </xf>
    <xf numFmtId="0" fontId="2" fillId="0" borderId="5" xfId="0" applyFont="1" applyFill="1" applyBorder="1" applyAlignment="1">
      <alignment horizontal="center" wrapText="1"/>
    </xf>
    <xf numFmtId="4" fontId="2" fillId="0" borderId="5" xfId="0" applyNumberFormat="1" applyFont="1" applyFill="1" applyBorder="1" applyAlignment="1">
      <alignment horizontal="center" wrapText="1"/>
    </xf>
    <xf numFmtId="4" fontId="2" fillId="0" borderId="5" xfId="0" applyNumberFormat="1" applyFont="1" applyFill="1" applyBorder="1" applyAlignment="1">
      <alignment horizontal="center"/>
    </xf>
    <xf numFmtId="0" fontId="1" fillId="0" borderId="5" xfId="0" applyFont="1" applyFill="1" applyBorder="1" applyAlignment="1">
      <alignment horizontal="center" wrapText="1"/>
    </xf>
    <xf numFmtId="0" fontId="1" fillId="0" borderId="5" xfId="0" applyFont="1" applyFill="1" applyBorder="1" applyAlignment="1">
      <alignment horizontal="center"/>
    </xf>
    <xf numFmtId="164" fontId="1" fillId="0" borderId="5" xfId="0" applyNumberFormat="1" applyFont="1" applyFill="1" applyBorder="1" applyAlignment="1">
      <alignment horizontal="center" wrapText="1"/>
    </xf>
    <xf numFmtId="164" fontId="1" fillId="0" borderId="5" xfId="0" applyNumberFormat="1" applyFont="1" applyFill="1" applyBorder="1" applyAlignment="1">
      <alignment horizontal="center"/>
    </xf>
    <xf numFmtId="0" fontId="4" fillId="0" borderId="4" xfId="0" applyFont="1" applyFill="1" applyBorder="1" applyAlignment="1">
      <alignment horizontal="center" wrapText="1"/>
    </xf>
    <xf numFmtId="0" fontId="4" fillId="0" borderId="5" xfId="0" applyFont="1" applyFill="1" applyBorder="1" applyAlignment="1">
      <alignment horizontal="center" wrapText="1"/>
    </xf>
    <xf numFmtId="0" fontId="4" fillId="0" borderId="7" xfId="0" applyFont="1" applyFill="1" applyBorder="1" applyAlignment="1">
      <alignment horizontal="center"/>
    </xf>
    <xf numFmtId="4" fontId="4" fillId="0" borderId="5" xfId="0" applyNumberFormat="1" applyFont="1" applyFill="1" applyBorder="1" applyAlignment="1">
      <alignment horizontal="center" wrapText="1"/>
    </xf>
    <xf numFmtId="164" fontId="4" fillId="0" borderId="5" xfId="0" applyNumberFormat="1" applyFont="1" applyFill="1" applyBorder="1" applyAlignment="1">
      <alignment horizontal="center" wrapText="1"/>
    </xf>
    <xf numFmtId="164" fontId="4" fillId="0" borderId="5" xfId="0" applyNumberFormat="1" applyFont="1" applyFill="1" applyBorder="1" applyAlignment="1">
      <alignment horizontal="center"/>
    </xf>
    <xf numFmtId="0" fontId="6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0" fontId="6" fillId="0" borderId="0" xfId="0" applyFont="1" applyAlignment="1">
      <alignment horizontal="center" wrapText="1"/>
    </xf>
    <xf numFmtId="0" fontId="0" fillId="0" borderId="16" xfId="0" applyBorder="1" applyAlignment="1">
      <alignment horizontal="center"/>
    </xf>
    <xf numFmtId="0" fontId="1" fillId="0" borderId="11" xfId="0" applyFont="1" applyBorder="1" applyAlignment="1">
      <alignment vertical="top"/>
    </xf>
    <xf numFmtId="0" fontId="1" fillId="0" borderId="13" xfId="0" applyFont="1" applyBorder="1" applyAlignment="1">
      <alignment vertical="top"/>
    </xf>
    <xf numFmtId="0" fontId="7" fillId="0" borderId="12" xfId="0" applyFont="1" applyBorder="1" applyAlignment="1">
      <alignment vertical="top" wrapText="1"/>
    </xf>
    <xf numFmtId="0" fontId="7" fillId="0" borderId="10" xfId="0" applyFont="1" applyBorder="1" applyAlignment="1">
      <alignment vertical="top" wrapText="1"/>
    </xf>
    <xf numFmtId="0" fontId="1" fillId="0" borderId="12" xfId="0" applyFont="1" applyBorder="1" applyAlignment="1">
      <alignment horizontal="center" wrapText="1"/>
    </xf>
    <xf numFmtId="0" fontId="1" fillId="0" borderId="10" xfId="0" applyFont="1" applyBorder="1" applyAlignment="1">
      <alignment horizontal="center" wrapText="1"/>
    </xf>
    <xf numFmtId="4" fontId="1" fillId="0" borderId="12" xfId="0" applyNumberFormat="1" applyFont="1" applyBorder="1" applyAlignment="1">
      <alignment horizontal="center" wrapText="1"/>
    </xf>
    <xf numFmtId="4" fontId="1" fillId="0" borderId="10" xfId="0" applyNumberFormat="1" applyFont="1" applyBorder="1" applyAlignment="1">
      <alignment horizontal="center" wrapText="1"/>
    </xf>
    <xf numFmtId="0" fontId="9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2" fontId="1" fillId="0" borderId="14" xfId="0" applyNumberFormat="1" applyFont="1" applyBorder="1" applyAlignment="1">
      <alignment horizontal="center"/>
    </xf>
    <xf numFmtId="2" fontId="1" fillId="0" borderId="15" xfId="0" applyNumberFormat="1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69"/>
  <sheetViews>
    <sheetView tabSelected="1" view="pageBreakPreview" zoomScale="90" zoomScaleNormal="100" zoomScaleSheetLayoutView="90" workbookViewId="0">
      <selection activeCell="E20" sqref="E20"/>
    </sheetView>
  </sheetViews>
  <sheetFormatPr defaultRowHeight="15"/>
  <cols>
    <col min="2" max="2" width="27.5703125" customWidth="1"/>
    <col min="3" max="3" width="38.5703125" customWidth="1"/>
    <col min="4" max="4" width="12.42578125" customWidth="1"/>
    <col min="5" max="5" width="14.7109375" customWidth="1"/>
    <col min="6" max="6" width="14.140625" customWidth="1"/>
    <col min="9" max="9" width="13.42578125" customWidth="1"/>
  </cols>
  <sheetData>
    <row r="1" spans="2:6" ht="21.75" customHeight="1">
      <c r="D1" s="62" t="s">
        <v>109</v>
      </c>
      <c r="E1" s="62"/>
      <c r="F1" s="62"/>
    </row>
    <row r="2" spans="2:6" ht="21.75" customHeight="1">
      <c r="D2" s="62" t="s">
        <v>92</v>
      </c>
      <c r="E2" s="62"/>
      <c r="F2" s="62"/>
    </row>
    <row r="3" spans="2:6" ht="14.25" customHeight="1">
      <c r="C3" s="63" t="s">
        <v>112</v>
      </c>
      <c r="D3" s="63"/>
      <c r="E3" s="63"/>
      <c r="F3" s="63"/>
    </row>
    <row r="4" spans="2:6" ht="15" customHeight="1">
      <c r="C4" s="63" t="s">
        <v>113</v>
      </c>
      <c r="D4" s="63"/>
      <c r="E4" s="63"/>
      <c r="F4" s="63"/>
    </row>
    <row r="5" spans="2:6" ht="14.25" customHeight="1">
      <c r="B5" s="63" t="s">
        <v>107</v>
      </c>
      <c r="C5" s="63"/>
      <c r="D5" s="63"/>
      <c r="E5" s="63"/>
      <c r="F5" s="63"/>
    </row>
    <row r="6" spans="2:6" ht="16.5" customHeight="1">
      <c r="B6" s="63" t="s">
        <v>108</v>
      </c>
      <c r="C6" s="63"/>
      <c r="D6" s="63"/>
      <c r="E6" s="63"/>
      <c r="F6" s="63"/>
    </row>
    <row r="7" spans="2:6">
      <c r="C7" s="61"/>
      <c r="D7" s="61"/>
      <c r="E7" s="64"/>
      <c r="F7" s="64"/>
    </row>
    <row r="8" spans="2:6">
      <c r="C8" s="37"/>
      <c r="D8" s="37"/>
      <c r="E8" s="37"/>
      <c r="F8" s="37"/>
    </row>
    <row r="9" spans="2:6">
      <c r="C9" s="37"/>
      <c r="D9" s="76" t="s">
        <v>92</v>
      </c>
      <c r="E9" s="76"/>
      <c r="F9" s="76"/>
    </row>
    <row r="10" spans="2:6">
      <c r="C10" s="63" t="s">
        <v>93</v>
      </c>
      <c r="D10" s="63"/>
      <c r="E10" s="63"/>
      <c r="F10" s="63"/>
    </row>
    <row r="11" spans="2:6">
      <c r="C11" s="63" t="s">
        <v>106</v>
      </c>
      <c r="D11" s="63"/>
      <c r="E11" s="63"/>
      <c r="F11" s="63"/>
    </row>
    <row r="12" spans="2:6" ht="13.5" customHeight="1">
      <c r="C12" s="63" t="s">
        <v>98</v>
      </c>
      <c r="D12" s="63"/>
      <c r="E12" s="63"/>
      <c r="F12" s="63"/>
    </row>
    <row r="13" spans="2:6" ht="13.5" customHeight="1">
      <c r="C13" s="37"/>
      <c r="D13" s="37"/>
      <c r="E13" s="37"/>
      <c r="F13" s="37"/>
    </row>
    <row r="14" spans="2:6" ht="18.75" customHeight="1">
      <c r="B14" s="74" t="s">
        <v>99</v>
      </c>
      <c r="C14" s="74"/>
      <c r="D14" s="74"/>
      <c r="E14" s="74"/>
      <c r="F14" s="74"/>
    </row>
    <row r="15" spans="2:6" ht="16.5" customHeight="1">
      <c r="B15" s="74" t="s">
        <v>100</v>
      </c>
      <c r="C15" s="75"/>
      <c r="D15" s="75"/>
      <c r="E15" s="75"/>
      <c r="F15" s="75"/>
    </row>
    <row r="16" spans="2:6" ht="15.75" thickBot="1"/>
    <row r="17" spans="2:6" ht="16.5" thickBot="1">
      <c r="B17" s="1" t="s">
        <v>0</v>
      </c>
      <c r="C17" s="2" t="s">
        <v>1</v>
      </c>
      <c r="D17" s="3" t="s">
        <v>2</v>
      </c>
      <c r="E17" s="2" t="s">
        <v>97</v>
      </c>
      <c r="F17" s="3" t="s">
        <v>101</v>
      </c>
    </row>
    <row r="18" spans="2:6" ht="30.75" customHeight="1" thickBot="1">
      <c r="B18" s="4" t="s">
        <v>3</v>
      </c>
      <c r="C18" s="5" t="s">
        <v>4</v>
      </c>
      <c r="D18" s="27">
        <f>D19+D23+D33+D44</f>
        <v>5098.7999999999993</v>
      </c>
      <c r="E18" s="27">
        <f>E19+E23+E33+E44</f>
        <v>4759.3</v>
      </c>
      <c r="F18" s="27">
        <f>F19+F23+F33+F44</f>
        <v>4651.1000000000004</v>
      </c>
    </row>
    <row r="19" spans="2:6" ht="33" customHeight="1" thickBot="1">
      <c r="B19" s="7" t="s">
        <v>5</v>
      </c>
      <c r="C19" s="8" t="s">
        <v>6</v>
      </c>
      <c r="D19" s="58">
        <f>D20</f>
        <v>948.4</v>
      </c>
      <c r="E19" s="59">
        <f>E20</f>
        <v>949</v>
      </c>
      <c r="F19" s="60">
        <f>F20</f>
        <v>770</v>
      </c>
    </row>
    <row r="20" spans="2:6" ht="16.5" thickBot="1">
      <c r="B20" s="9" t="s">
        <v>7</v>
      </c>
      <c r="C20" s="10" t="s">
        <v>8</v>
      </c>
      <c r="D20" s="35">
        <f>D21+D22</f>
        <v>948.4</v>
      </c>
      <c r="E20" s="33">
        <f>E21+E22</f>
        <v>949</v>
      </c>
      <c r="F20" s="33">
        <f>F21+F22</f>
        <v>770</v>
      </c>
    </row>
    <row r="21" spans="2:6" ht="185.25" customHeight="1" thickBot="1">
      <c r="B21" s="12" t="s">
        <v>9</v>
      </c>
      <c r="C21" s="13" t="s">
        <v>111</v>
      </c>
      <c r="D21" s="14">
        <f>747.3+100+100</f>
        <v>947.3</v>
      </c>
      <c r="E21" s="15">
        <f>747.9+200</f>
        <v>947.9</v>
      </c>
      <c r="F21" s="11">
        <v>768.9</v>
      </c>
    </row>
    <row r="22" spans="2:6" ht="142.5" customHeight="1" thickBot="1">
      <c r="B22" s="16" t="s">
        <v>10</v>
      </c>
      <c r="C22" s="17" t="s">
        <v>110</v>
      </c>
      <c r="D22" s="15">
        <v>1.1000000000000001</v>
      </c>
      <c r="E22" s="15">
        <v>1.1000000000000001</v>
      </c>
      <c r="F22" s="11">
        <v>1.1000000000000001</v>
      </c>
    </row>
    <row r="23" spans="2:6" ht="65.25" customHeight="1" thickBot="1">
      <c r="B23" s="18" t="s">
        <v>11</v>
      </c>
      <c r="C23" s="19" t="s">
        <v>12</v>
      </c>
      <c r="D23" s="55">
        <f>D24</f>
        <v>918.30000000000007</v>
      </c>
      <c r="E23" s="56">
        <f>E24</f>
        <v>947.6</v>
      </c>
      <c r="F23" s="57">
        <f>F24</f>
        <v>1277.9000000000001</v>
      </c>
    </row>
    <row r="24" spans="2:6" ht="49.5" customHeight="1" thickBot="1">
      <c r="B24" s="12" t="s">
        <v>13</v>
      </c>
      <c r="C24" s="20" t="s">
        <v>14</v>
      </c>
      <c r="D24" s="15">
        <f>D25+D27+D29+D31</f>
        <v>918.30000000000007</v>
      </c>
      <c r="E24" s="15">
        <f>E25+E27+E29+E31</f>
        <v>947.6</v>
      </c>
      <c r="F24" s="41">
        <f>F25+F27+F29+F31</f>
        <v>1277.9000000000001</v>
      </c>
    </row>
    <row r="25" spans="2:6" ht="109.5" customHeight="1" thickBot="1">
      <c r="B25" s="16" t="s">
        <v>15</v>
      </c>
      <c r="C25" s="17" t="s">
        <v>16</v>
      </c>
      <c r="D25" s="32">
        <v>424</v>
      </c>
      <c r="E25" s="15">
        <f>E26</f>
        <v>440.3</v>
      </c>
      <c r="F25" s="15">
        <f>F26</f>
        <v>584.29999999999995</v>
      </c>
    </row>
    <row r="26" spans="2:6" ht="189.75" customHeight="1" thickBot="1">
      <c r="B26" s="16" t="s">
        <v>17</v>
      </c>
      <c r="C26" s="21" t="s">
        <v>18</v>
      </c>
      <c r="D26" s="32">
        <v>424</v>
      </c>
      <c r="E26" s="15">
        <v>440.3</v>
      </c>
      <c r="F26" s="15">
        <v>584.29999999999995</v>
      </c>
    </row>
    <row r="27" spans="2:6" ht="138" customHeight="1" thickBot="1">
      <c r="B27" s="16" t="s">
        <v>19</v>
      </c>
      <c r="C27" s="17" t="s">
        <v>20</v>
      </c>
      <c r="D27" s="15">
        <f>D28</f>
        <v>3.1</v>
      </c>
      <c r="E27" s="32">
        <f>E28</f>
        <v>3.2</v>
      </c>
      <c r="F27" s="33">
        <f>F28</f>
        <v>4.4000000000000004</v>
      </c>
    </row>
    <row r="28" spans="2:6" ht="206.25" customHeight="1" thickBot="1">
      <c r="B28" s="16" t="s">
        <v>21</v>
      </c>
      <c r="C28" s="21" t="s">
        <v>22</v>
      </c>
      <c r="D28" s="15">
        <v>3.1</v>
      </c>
      <c r="E28" s="32">
        <v>3.2</v>
      </c>
      <c r="F28" s="33">
        <v>4.4000000000000004</v>
      </c>
    </row>
    <row r="29" spans="2:6" ht="123" customHeight="1" thickBot="1">
      <c r="B29" s="16" t="s">
        <v>23</v>
      </c>
      <c r="C29" s="17" t="s">
        <v>24</v>
      </c>
      <c r="D29" s="15">
        <f>D30</f>
        <v>558.5</v>
      </c>
      <c r="E29" s="15">
        <f>E30</f>
        <v>570.9</v>
      </c>
      <c r="F29" s="15">
        <f>F30</f>
        <v>789.2</v>
      </c>
    </row>
    <row r="30" spans="2:6" ht="184.5" customHeight="1" thickBot="1">
      <c r="B30" s="16" t="s">
        <v>25</v>
      </c>
      <c r="C30" s="21" t="s">
        <v>26</v>
      </c>
      <c r="D30" s="15">
        <v>558.5</v>
      </c>
      <c r="E30" s="15">
        <v>570.9</v>
      </c>
      <c r="F30" s="15">
        <v>789.2</v>
      </c>
    </row>
    <row r="31" spans="2:6" ht="120.75" thickBot="1">
      <c r="B31" s="16" t="s">
        <v>27</v>
      </c>
      <c r="C31" s="22" t="s">
        <v>28</v>
      </c>
      <c r="D31" s="15">
        <f>D32</f>
        <v>-67.3</v>
      </c>
      <c r="E31" s="15">
        <f>E32</f>
        <v>-66.8</v>
      </c>
      <c r="F31" s="15">
        <f>F32</f>
        <v>-100</v>
      </c>
    </row>
    <row r="32" spans="2:6" ht="185.25" customHeight="1" thickBot="1">
      <c r="B32" s="16" t="s">
        <v>29</v>
      </c>
      <c r="C32" s="22" t="s">
        <v>30</v>
      </c>
      <c r="D32" s="32">
        <v>-67.3</v>
      </c>
      <c r="E32" s="15">
        <v>-66.8</v>
      </c>
      <c r="F32" s="15">
        <v>-100</v>
      </c>
    </row>
    <row r="33" spans="2:14" ht="24.75" customHeight="1" thickBot="1">
      <c r="B33" s="7" t="s">
        <v>31</v>
      </c>
      <c r="C33" s="8" t="s">
        <v>32</v>
      </c>
      <c r="D33" s="34">
        <f>D34+D36+D39</f>
        <v>2904.3999999999996</v>
      </c>
      <c r="E33" s="34">
        <f>E34+E36+E39</f>
        <v>2526.5</v>
      </c>
      <c r="F33" s="34">
        <f>F34+F36+F39</f>
        <v>2258.1</v>
      </c>
    </row>
    <row r="34" spans="2:14" ht="30" customHeight="1" thickBot="1">
      <c r="B34" s="16" t="s">
        <v>33</v>
      </c>
      <c r="C34" s="23" t="s">
        <v>34</v>
      </c>
      <c r="D34" s="53">
        <f>D35</f>
        <v>176</v>
      </c>
      <c r="E34" s="51">
        <f>E35</f>
        <v>126</v>
      </c>
      <c r="F34" s="52">
        <f>F35</f>
        <v>126</v>
      </c>
    </row>
    <row r="35" spans="2:14" ht="84" customHeight="1" thickBot="1">
      <c r="B35" s="16" t="s">
        <v>35</v>
      </c>
      <c r="C35" s="23" t="s">
        <v>36</v>
      </c>
      <c r="D35" s="32">
        <f>126+50</f>
        <v>176</v>
      </c>
      <c r="E35" s="15">
        <v>126</v>
      </c>
      <c r="F35" s="11">
        <v>126</v>
      </c>
    </row>
    <row r="36" spans="2:14" ht="23.25" customHeight="1" thickBot="1">
      <c r="B36" s="24" t="s">
        <v>37</v>
      </c>
      <c r="C36" s="17" t="s">
        <v>38</v>
      </c>
      <c r="D36" s="53">
        <f>D37+D38</f>
        <v>992</v>
      </c>
      <c r="E36" s="53">
        <f>E37+E38</f>
        <v>1031.7</v>
      </c>
      <c r="F36" s="54">
        <f>F37+F38</f>
        <v>1073.0999999999999</v>
      </c>
    </row>
    <row r="37" spans="2:14" ht="33.75" customHeight="1" thickBot="1">
      <c r="B37" s="25" t="s">
        <v>39</v>
      </c>
      <c r="C37" s="26" t="s">
        <v>40</v>
      </c>
      <c r="D37" s="32">
        <v>22</v>
      </c>
      <c r="E37" s="32">
        <v>23</v>
      </c>
      <c r="F37" s="33">
        <v>24</v>
      </c>
      <c r="I37" s="42"/>
      <c r="J37" s="42"/>
      <c r="K37" s="42"/>
    </row>
    <row r="38" spans="2:14" ht="28.5" customHeight="1" thickBot="1">
      <c r="B38" s="16" t="s">
        <v>41</v>
      </c>
      <c r="C38" s="17" t="s">
        <v>42</v>
      </c>
      <c r="D38" s="32">
        <v>970</v>
      </c>
      <c r="E38" s="15">
        <v>1008.7</v>
      </c>
      <c r="F38" s="11">
        <v>1049.0999999999999</v>
      </c>
      <c r="I38" s="42"/>
    </row>
    <row r="39" spans="2:14" ht="16.5" thickBot="1">
      <c r="B39" s="16" t="s">
        <v>43</v>
      </c>
      <c r="C39" s="23" t="s">
        <v>44</v>
      </c>
      <c r="D39" s="53">
        <f>D40+D42</f>
        <v>1736.3999999999999</v>
      </c>
      <c r="E39" s="53">
        <f>E40+E42</f>
        <v>1368.8</v>
      </c>
      <c r="F39" s="54">
        <f>F40+F42</f>
        <v>1059</v>
      </c>
    </row>
    <row r="40" spans="2:14" ht="18.75" customHeight="1" thickBot="1">
      <c r="B40" s="16" t="s">
        <v>45</v>
      </c>
      <c r="C40" s="23" t="s">
        <v>46</v>
      </c>
      <c r="D40" s="32">
        <v>365</v>
      </c>
      <c r="E40" s="32">
        <f>E41</f>
        <v>365</v>
      </c>
      <c r="F40" s="33">
        <f>F41</f>
        <v>365</v>
      </c>
      <c r="L40" s="42"/>
      <c r="M40" s="42"/>
      <c r="N40" s="42"/>
    </row>
    <row r="41" spans="2:14" ht="60.75" customHeight="1" thickBot="1">
      <c r="B41" s="16" t="s">
        <v>47</v>
      </c>
      <c r="C41" s="23" t="s">
        <v>48</v>
      </c>
      <c r="D41" s="32">
        <v>365</v>
      </c>
      <c r="E41" s="32">
        <v>365</v>
      </c>
      <c r="F41" s="33">
        <v>365</v>
      </c>
    </row>
    <row r="42" spans="2:14" ht="29.25" customHeight="1" thickBot="1">
      <c r="B42" s="16" t="s">
        <v>49</v>
      </c>
      <c r="C42" s="23" t="s">
        <v>50</v>
      </c>
      <c r="D42" s="53">
        <f>D43</f>
        <v>1371.3999999999999</v>
      </c>
      <c r="E42" s="53">
        <f>E43</f>
        <v>1003.8</v>
      </c>
      <c r="F42" s="54">
        <f>F43</f>
        <v>694</v>
      </c>
    </row>
    <row r="43" spans="2:14" ht="66" customHeight="1" thickBot="1">
      <c r="B43" s="16" t="s">
        <v>51</v>
      </c>
      <c r="C43" s="23" t="s">
        <v>52</v>
      </c>
      <c r="D43" s="32">
        <f>979.6+400-8.2</f>
        <v>1371.3999999999999</v>
      </c>
      <c r="E43" s="32">
        <f>694+309.8</f>
        <v>1003.8</v>
      </c>
      <c r="F43" s="33">
        <v>694</v>
      </c>
    </row>
    <row r="44" spans="2:14" ht="78" customHeight="1" thickBot="1">
      <c r="B44" s="7" t="s">
        <v>53</v>
      </c>
      <c r="C44" s="8" t="s">
        <v>54</v>
      </c>
      <c r="D44" s="34">
        <f>D45+D50</f>
        <v>327.7</v>
      </c>
      <c r="E44" s="34">
        <f>E45+E50</f>
        <v>336.2</v>
      </c>
      <c r="F44" s="34">
        <f>F45+F50</f>
        <v>345.1</v>
      </c>
    </row>
    <row r="45" spans="2:14" ht="138.75" customHeight="1" thickBot="1">
      <c r="B45" s="16" t="s">
        <v>55</v>
      </c>
      <c r="C45" s="23" t="s">
        <v>56</v>
      </c>
      <c r="D45" s="32">
        <f>D46+D48</f>
        <v>274.39999999999998</v>
      </c>
      <c r="E45" s="32">
        <f>E46+E48</f>
        <v>282.89999999999998</v>
      </c>
      <c r="F45" s="32">
        <f>F46+F48</f>
        <v>291.8</v>
      </c>
    </row>
    <row r="46" spans="2:14" ht="108.75" customHeight="1" thickBot="1">
      <c r="B46" s="16" t="s">
        <v>57</v>
      </c>
      <c r="C46" s="23" t="s">
        <v>58</v>
      </c>
      <c r="D46" s="15">
        <f>D47</f>
        <v>213.7</v>
      </c>
      <c r="E46" s="32">
        <f>E47</f>
        <v>222.2</v>
      </c>
      <c r="F46" s="11">
        <f>F47</f>
        <v>231.1</v>
      </c>
    </row>
    <row r="47" spans="2:14" ht="121.5" customHeight="1" thickBot="1">
      <c r="B47" s="16" t="s">
        <v>59</v>
      </c>
      <c r="C47" s="23" t="s">
        <v>60</v>
      </c>
      <c r="D47" s="15">
        <v>213.7</v>
      </c>
      <c r="E47" s="32">
        <v>222.2</v>
      </c>
      <c r="F47" s="11">
        <v>231.1</v>
      </c>
    </row>
    <row r="48" spans="2:14" ht="63.75" customHeight="1" thickBot="1">
      <c r="B48" s="16" t="s">
        <v>61</v>
      </c>
      <c r="C48" s="23" t="s">
        <v>62</v>
      </c>
      <c r="D48" s="53">
        <f>D49</f>
        <v>60.7</v>
      </c>
      <c r="E48" s="53">
        <f>E49</f>
        <v>60.7</v>
      </c>
      <c r="F48" s="54">
        <f>F49</f>
        <v>60.7</v>
      </c>
    </row>
    <row r="49" spans="1:6" ht="64.5" customHeight="1" thickBot="1">
      <c r="B49" s="16" t="s">
        <v>63</v>
      </c>
      <c r="C49" s="23" t="s">
        <v>64</v>
      </c>
      <c r="D49" s="32">
        <v>60.7</v>
      </c>
      <c r="E49" s="32">
        <v>60.7</v>
      </c>
      <c r="F49" s="32">
        <v>60.7</v>
      </c>
    </row>
    <row r="50" spans="1:6" ht="153.75" customHeight="1" thickBot="1">
      <c r="B50" s="16" t="s">
        <v>95</v>
      </c>
      <c r="C50" s="23" t="s">
        <v>94</v>
      </c>
      <c r="D50" s="32">
        <f>D51</f>
        <v>53.3</v>
      </c>
      <c r="E50" s="32">
        <f>E51</f>
        <v>53.3</v>
      </c>
      <c r="F50" s="32">
        <f>F51</f>
        <v>53.3</v>
      </c>
    </row>
    <row r="51" spans="1:6" ht="161.25" customHeight="1" thickBot="1">
      <c r="B51" s="16" t="s">
        <v>96</v>
      </c>
      <c r="C51" s="23" t="s">
        <v>94</v>
      </c>
      <c r="D51" s="32">
        <v>53.3</v>
      </c>
      <c r="E51" s="32">
        <v>53.3</v>
      </c>
      <c r="F51" s="32">
        <v>53.3</v>
      </c>
    </row>
    <row r="52" spans="1:6" ht="30.75" customHeight="1" thickBot="1">
      <c r="B52" s="4" t="s">
        <v>65</v>
      </c>
      <c r="C52" s="5" t="s">
        <v>66</v>
      </c>
      <c r="D52" s="27">
        <f>D53</f>
        <v>41019.200000000004</v>
      </c>
      <c r="E52" s="27">
        <f t="shared" ref="E52:F52" si="0">E53</f>
        <v>39433.800000000003</v>
      </c>
      <c r="F52" s="27">
        <f t="shared" si="0"/>
        <v>76386.599999999991</v>
      </c>
    </row>
    <row r="53" spans="1:6" ht="63.75" customHeight="1" thickBot="1">
      <c r="B53" s="7" t="s">
        <v>67</v>
      </c>
      <c r="C53" s="8" t="s">
        <v>68</v>
      </c>
      <c r="D53" s="36">
        <f>D54+D60+D65</f>
        <v>41019.200000000004</v>
      </c>
      <c r="E53" s="36">
        <f>E54+E60+E65</f>
        <v>39433.800000000003</v>
      </c>
      <c r="F53" s="36">
        <f>F54+F60+F65</f>
        <v>76386.599999999991</v>
      </c>
    </row>
    <row r="54" spans="1:6" ht="34.5" customHeight="1" thickBot="1">
      <c r="B54" s="16" t="s">
        <v>69</v>
      </c>
      <c r="C54" s="22" t="s">
        <v>70</v>
      </c>
      <c r="D54" s="48">
        <f>D55+D58</f>
        <v>9537.2000000000007</v>
      </c>
      <c r="E54" s="49">
        <f t="shared" ref="D54:F55" si="1">E55</f>
        <v>7484.7</v>
      </c>
      <c r="F54" s="50">
        <f t="shared" si="1"/>
        <v>7313.1</v>
      </c>
    </row>
    <row r="55" spans="1:6" ht="32.25" customHeight="1">
      <c r="B55" s="44" t="s">
        <v>71</v>
      </c>
      <c r="C55" s="43" t="s">
        <v>72</v>
      </c>
      <c r="D55" s="45">
        <f t="shared" si="1"/>
        <v>8914.6</v>
      </c>
      <c r="E55" s="46">
        <f t="shared" si="1"/>
        <v>7484.7</v>
      </c>
      <c r="F55" s="47">
        <f t="shared" si="1"/>
        <v>7313.1</v>
      </c>
    </row>
    <row r="56" spans="1:6" ht="46.5" customHeight="1">
      <c r="A56" s="65"/>
      <c r="B56" s="66" t="s">
        <v>73</v>
      </c>
      <c r="C56" s="68" t="s">
        <v>74</v>
      </c>
      <c r="D56" s="70">
        <v>8914.6</v>
      </c>
      <c r="E56" s="72">
        <v>7484.7</v>
      </c>
      <c r="F56" s="77">
        <v>7313.1</v>
      </c>
    </row>
    <row r="57" spans="1:6" ht="26.25" customHeight="1">
      <c r="A57" s="65"/>
      <c r="B57" s="67"/>
      <c r="C57" s="69"/>
      <c r="D57" s="71"/>
      <c r="E57" s="73"/>
      <c r="F57" s="78"/>
    </row>
    <row r="58" spans="1:6" ht="48" customHeight="1" thickBot="1">
      <c r="B58" s="16" t="s">
        <v>102</v>
      </c>
      <c r="C58" s="22" t="s">
        <v>104</v>
      </c>
      <c r="D58" s="48">
        <f t="shared" ref="D58:F58" si="2">D59</f>
        <v>622.6</v>
      </c>
      <c r="E58" s="49">
        <f t="shared" si="2"/>
        <v>0</v>
      </c>
      <c r="F58" s="50">
        <f t="shared" si="2"/>
        <v>0</v>
      </c>
    </row>
    <row r="59" spans="1:6" ht="48.75" customHeight="1" thickBot="1">
      <c r="B59" s="16" t="s">
        <v>103</v>
      </c>
      <c r="C59" s="22" t="s">
        <v>105</v>
      </c>
      <c r="D59" s="15">
        <v>622.6</v>
      </c>
      <c r="E59" s="14">
        <v>0</v>
      </c>
      <c r="F59" s="28">
        <v>0</v>
      </c>
    </row>
    <row r="60" spans="1:6" ht="37.5" customHeight="1" thickBot="1">
      <c r="B60" s="38" t="s">
        <v>75</v>
      </c>
      <c r="C60" s="31" t="s">
        <v>76</v>
      </c>
      <c r="D60" s="40">
        <f>D61+D63</f>
        <v>141.19999999999999</v>
      </c>
      <c r="E60" s="39">
        <f t="shared" ref="E60:F60" si="3">E61+E63</f>
        <v>155.19999999999999</v>
      </c>
      <c r="F60" s="39">
        <f t="shared" si="3"/>
        <v>169.29999999999998</v>
      </c>
    </row>
    <row r="61" spans="1:6" ht="50.25" customHeight="1" thickBot="1">
      <c r="B61" s="16" t="s">
        <v>77</v>
      </c>
      <c r="C61" s="23" t="s">
        <v>78</v>
      </c>
      <c r="D61" s="51">
        <v>0.2</v>
      </c>
      <c r="E61" s="51">
        <v>0.2</v>
      </c>
      <c r="F61" s="52">
        <v>0.2</v>
      </c>
    </row>
    <row r="62" spans="1:6" ht="66.75" customHeight="1" thickBot="1">
      <c r="B62" s="16" t="s">
        <v>79</v>
      </c>
      <c r="C62" s="23" t="s">
        <v>80</v>
      </c>
      <c r="D62" s="15">
        <v>0.2</v>
      </c>
      <c r="E62" s="15">
        <v>0.2</v>
      </c>
      <c r="F62" s="11">
        <v>0.2</v>
      </c>
    </row>
    <row r="63" spans="1:6" ht="72" customHeight="1" thickBot="1">
      <c r="B63" s="16" t="s">
        <v>81</v>
      </c>
      <c r="C63" s="23" t="s">
        <v>82</v>
      </c>
      <c r="D63" s="15">
        <f>D64</f>
        <v>141</v>
      </c>
      <c r="E63" s="15">
        <f>E64</f>
        <v>155</v>
      </c>
      <c r="F63" s="11">
        <f>F64</f>
        <v>169.1</v>
      </c>
    </row>
    <row r="64" spans="1:6" ht="78" customHeight="1" thickBot="1">
      <c r="B64" s="16" t="s">
        <v>83</v>
      </c>
      <c r="C64" s="23" t="s">
        <v>84</v>
      </c>
      <c r="D64" s="15">
        <v>141</v>
      </c>
      <c r="E64" s="15">
        <v>155</v>
      </c>
      <c r="F64" s="11">
        <v>169.1</v>
      </c>
    </row>
    <row r="65" spans="2:6" ht="28.5" customHeight="1" thickBot="1">
      <c r="B65" s="16" t="s">
        <v>85</v>
      </c>
      <c r="C65" s="23" t="s">
        <v>86</v>
      </c>
      <c r="D65" s="27">
        <f t="shared" ref="D65:F66" si="4">D66</f>
        <v>31340.800000000003</v>
      </c>
      <c r="E65" s="6">
        <f t="shared" si="4"/>
        <v>31793.9</v>
      </c>
      <c r="F65" s="6">
        <f t="shared" si="4"/>
        <v>68904.2</v>
      </c>
    </row>
    <row r="66" spans="2:6" ht="37.5" customHeight="1" thickBot="1">
      <c r="B66" s="16" t="s">
        <v>87</v>
      </c>
      <c r="C66" s="23" t="s">
        <v>88</v>
      </c>
      <c r="D66" s="14">
        <f t="shared" si="4"/>
        <v>31340.800000000003</v>
      </c>
      <c r="E66" s="15">
        <f t="shared" si="4"/>
        <v>31793.9</v>
      </c>
      <c r="F66" s="15">
        <f t="shared" si="4"/>
        <v>68904.2</v>
      </c>
    </row>
    <row r="67" spans="2:6" ht="54.75" customHeight="1" thickBot="1">
      <c r="B67" s="16" t="s">
        <v>89</v>
      </c>
      <c r="C67" s="23" t="s">
        <v>90</v>
      </c>
      <c r="D67" s="14">
        <f>24383.5+2250.7+1203.7+1152.9+2350</f>
        <v>31340.800000000003</v>
      </c>
      <c r="E67" s="15">
        <f>31793.9</f>
        <v>31793.9</v>
      </c>
      <c r="F67" s="15">
        <f>68904.2</f>
        <v>68904.2</v>
      </c>
    </row>
    <row r="68" spans="2:6" ht="16.5" thickBot="1">
      <c r="B68" s="16"/>
      <c r="C68" s="29" t="s">
        <v>91</v>
      </c>
      <c r="D68" s="27">
        <f>D52+D18</f>
        <v>46118</v>
      </c>
      <c r="E68" s="27">
        <f>E52+E18</f>
        <v>44193.100000000006</v>
      </c>
      <c r="F68" s="27">
        <f>F52+F18</f>
        <v>81037.7</v>
      </c>
    </row>
    <row r="69" spans="2:6" ht="15.75">
      <c r="B69" s="30"/>
    </row>
  </sheetData>
  <mergeCells count="19">
    <mergeCell ref="E7:F7"/>
    <mergeCell ref="A56:A57"/>
    <mergeCell ref="B56:B57"/>
    <mergeCell ref="C56:C57"/>
    <mergeCell ref="D56:D57"/>
    <mergeCell ref="E56:E57"/>
    <mergeCell ref="B14:F14"/>
    <mergeCell ref="B15:F15"/>
    <mergeCell ref="C11:F11"/>
    <mergeCell ref="C12:F12"/>
    <mergeCell ref="D9:F9"/>
    <mergeCell ref="C10:F10"/>
    <mergeCell ref="F56:F57"/>
    <mergeCell ref="D2:F2"/>
    <mergeCell ref="D1:F1"/>
    <mergeCell ref="B5:F5"/>
    <mergeCell ref="B6:F6"/>
    <mergeCell ref="C3:F3"/>
    <mergeCell ref="C4:F4"/>
  </mergeCells>
  <pageMargins left="0.7" right="0.7" top="0.75" bottom="0.75" header="0.3" footer="0.3"/>
  <pageSetup paperSize="9" scale="69" orientation="portrait" r:id="rId1"/>
  <rowBreaks count="1" manualBreakCount="1">
    <brk id="49" max="5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Бухгалтерия</dc:creator>
  <cp:lastModifiedBy>Бухгалтерия</cp:lastModifiedBy>
  <dcterms:created xsi:type="dcterms:W3CDTF">2022-10-05T09:34:21Z</dcterms:created>
  <dcterms:modified xsi:type="dcterms:W3CDTF">2024-06-27T14:20:06Z</dcterms:modified>
</cp:coreProperties>
</file>